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 windowWidth="23250" windowHeight="12570" firstSheet="2" activeTab="2"/>
  </bookViews>
  <sheets>
    <sheet name="ScoreOud" sheetId="1" state="hidden" r:id="rId1"/>
    <sheet name="Blad1" sheetId="4" state="hidden" r:id="rId2"/>
    <sheet name="Score" sheetId="5" r:id="rId3"/>
    <sheet name="Blad3" sheetId="3" state="hidden" r:id="rId4"/>
    <sheet name="Regels voor Puntentoekenning" sheetId="6" r:id="rId5"/>
    <sheet name="Uitbetaling Klasbakklassement" sheetId="7" r:id="rId6"/>
  </sheets>
  <definedNames>
    <definedName name="Invoer">Blad3!$A$2:$AE$16</definedName>
    <definedName name="Koppen">Blad3!$B$3:$AE$3</definedName>
    <definedName name="NamenWedstrijden">Blad3!$A$4:$A$18</definedName>
    <definedName name="Tabelpunt">Blad3!$A$3:$AE$16</definedName>
    <definedName name="TabelPunten">Blad3!$A$3:$AE$16</definedName>
    <definedName name="Uitleg">Blad3!$A$23</definedName>
    <definedName name="Uitslag">Blad3!$AH$2:$AH$42</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 i="5" l="1"/>
  <c r="E7" i="5"/>
  <c r="G15" i="5" l="1"/>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12" i="5"/>
  <c r="G13" i="5"/>
  <c r="G14" i="5"/>
  <c r="G11" i="5"/>
  <c r="E11" i="5" l="1"/>
  <c r="G98" i="5" l="1"/>
  <c r="G97" i="5"/>
  <c r="G96" i="5"/>
  <c r="G94" i="5"/>
  <c r="G92" i="5"/>
  <c r="G91" i="5"/>
  <c r="G90" i="5"/>
  <c r="E34" i="5" l="1"/>
  <c r="E33" i="5"/>
  <c r="E32" i="5"/>
  <c r="E31" i="5"/>
  <c r="E30" i="5"/>
  <c r="E29" i="5"/>
  <c r="E28" i="5"/>
  <c r="E27" i="5"/>
  <c r="E26" i="5"/>
  <c r="E25" i="5"/>
  <c r="E24" i="5"/>
  <c r="E23" i="5"/>
  <c r="E22" i="5"/>
  <c r="E21" i="5"/>
  <c r="E20" i="5"/>
  <c r="E19" i="5"/>
  <c r="E18" i="5"/>
  <c r="E17" i="5"/>
  <c r="E16" i="5"/>
  <c r="E15" i="5"/>
  <c r="E14" i="5"/>
  <c r="E13" i="5"/>
  <c r="E12" i="5"/>
  <c r="E95" i="5" l="1"/>
  <c r="E94" i="5"/>
  <c r="E93" i="5"/>
  <c r="F6" i="5" l="1"/>
  <c r="F5" i="5"/>
  <c r="F4" i="5"/>
  <c r="F3" i="5"/>
  <c r="F2" i="5" s="1"/>
  <c r="E90" i="5"/>
  <c r="E91" i="5"/>
  <c r="E92" i="5"/>
  <c r="E97" i="5"/>
  <c r="E98" i="5"/>
  <c r="E61" i="5"/>
  <c r="E62" i="5"/>
  <c r="E63" i="5"/>
  <c r="E64" i="5"/>
  <c r="E65" i="5"/>
  <c r="E66" i="5"/>
  <c r="E67" i="5"/>
  <c r="E68" i="5"/>
  <c r="E69" i="5"/>
  <c r="E70" i="5"/>
  <c r="E71" i="5"/>
  <c r="E72" i="5"/>
  <c r="E73" i="5"/>
  <c r="E74" i="5"/>
  <c r="E75" i="5"/>
  <c r="E76" i="5"/>
  <c r="E77" i="5"/>
  <c r="E78" i="5"/>
  <c r="E79" i="5"/>
  <c r="E80" i="5"/>
  <c r="E81" i="5"/>
  <c r="E82" i="5"/>
  <c r="E83" i="5"/>
  <c r="E84" i="5"/>
  <c r="E85" i="5"/>
  <c r="E39" i="5" l="1"/>
  <c r="E60" i="5" l="1"/>
  <c r="E59" i="5"/>
  <c r="E58" i="5"/>
  <c r="E57" i="5"/>
  <c r="E56" i="5"/>
  <c r="E55" i="5"/>
  <c r="E54" i="5"/>
  <c r="E53" i="5"/>
  <c r="E52" i="5"/>
  <c r="E51" i="5"/>
  <c r="E50" i="5"/>
  <c r="E49" i="5"/>
  <c r="E48" i="5"/>
  <c r="E47" i="5"/>
  <c r="E46" i="5"/>
  <c r="E45" i="5"/>
  <c r="E44" i="5"/>
  <c r="E43" i="5"/>
  <c r="E42" i="5"/>
  <c r="E41" i="5"/>
  <c r="E40" i="5"/>
  <c r="E38" i="5"/>
  <c r="E37" i="5"/>
  <c r="E36" i="5"/>
  <c r="E35" i="5"/>
  <c r="G17" i="1" l="1"/>
  <c r="D34" i="3"/>
  <c r="B36" i="3" s="1"/>
  <c r="E19" i="1"/>
  <c r="F26" i="1"/>
  <c r="F25" i="1"/>
  <c r="G20" i="1"/>
</calcChain>
</file>

<file path=xl/comments1.xml><?xml version="1.0" encoding="utf-8"?>
<comments xmlns="http://schemas.openxmlformats.org/spreadsheetml/2006/main">
  <authors>
    <author xml:space="preserve"> </author>
  </authors>
  <commentList>
    <comment ref="E4" authorId="0">
      <text>
        <r>
          <rPr>
            <b/>
            <sz val="10"/>
            <color indexed="81"/>
            <rFont val="Tahoma"/>
            <family val="2"/>
          </rPr>
          <t xml:space="preserve">  Puntennotatie
1. Vul de gegevens in een rij in
2. Zoek in de tabel punten op de kruising van je uitslag en de naam van de wedstijd je behaalde punten (kolom J)
3. Sla het werkblad op als: KbKlassementJeNaam.
4. Stuur deze voor 1 november als bijlage naar: pjm.blom@quicknet.nl
    Succes met het invullen.
    Nico Alles en Peter Blom</t>
        </r>
        <r>
          <rPr>
            <sz val="8"/>
            <color indexed="81"/>
            <rFont val="Tahoma"/>
            <family val="2"/>
          </rPr>
          <t xml:space="preserve">
</t>
        </r>
      </text>
    </comment>
  </commentList>
</comments>
</file>

<file path=xl/sharedStrings.xml><?xml version="1.0" encoding="utf-8"?>
<sst xmlns="http://schemas.openxmlformats.org/spreadsheetml/2006/main" count="519" uniqueCount="210">
  <si>
    <t>1e</t>
  </si>
  <si>
    <t>2e</t>
  </si>
  <si>
    <t>3e</t>
  </si>
  <si>
    <t>4e</t>
  </si>
  <si>
    <t>5e</t>
  </si>
  <si>
    <t>6e</t>
  </si>
  <si>
    <t>7e</t>
  </si>
  <si>
    <t>8e</t>
  </si>
  <si>
    <t>9e</t>
  </si>
  <si>
    <t>10e</t>
  </si>
  <si>
    <t>11e</t>
  </si>
  <si>
    <t>12e</t>
  </si>
  <si>
    <t>13e</t>
  </si>
  <si>
    <t>14e</t>
  </si>
  <si>
    <t>15e</t>
  </si>
  <si>
    <t>16e</t>
  </si>
  <si>
    <t>17e</t>
  </si>
  <si>
    <t>18e</t>
  </si>
  <si>
    <t>19e</t>
  </si>
  <si>
    <t>20e</t>
  </si>
  <si>
    <t>21e</t>
  </si>
  <si>
    <t>22e</t>
  </si>
  <si>
    <t>23e</t>
  </si>
  <si>
    <t>24e</t>
  </si>
  <si>
    <t>25e</t>
  </si>
  <si>
    <t>26e</t>
  </si>
  <si>
    <t>27e</t>
  </si>
  <si>
    <t>28e</t>
  </si>
  <si>
    <t>29e</t>
  </si>
  <si>
    <t>30e</t>
  </si>
  <si>
    <t>Wedstrijd</t>
  </si>
  <si>
    <t>Uitslag</t>
  </si>
  <si>
    <t>Tabel punten</t>
  </si>
  <si>
    <t>Klassieker</t>
  </si>
  <si>
    <t>Omloop</t>
  </si>
  <si>
    <t>Criterium</t>
  </si>
  <si>
    <t>Criterium georganiseerd door West Frisia</t>
  </si>
  <si>
    <t>Buitenlandse wedstijd</t>
  </si>
  <si>
    <t>Naam van de wedstijd</t>
  </si>
  <si>
    <t>Eindrangschikking Zomeravond competitie</t>
  </si>
  <si>
    <t>Eindrangschikking Tijdritten</t>
  </si>
  <si>
    <t>Eindrangschikking Puntenkoers</t>
  </si>
  <si>
    <t>Eindrangschikking Langeafstandkampioenschap</t>
  </si>
  <si>
    <t>Wedstrijd
datum</t>
  </si>
  <si>
    <t>klasb.</t>
  </si>
  <si>
    <t>soort</t>
  </si>
  <si>
    <t>punten</t>
  </si>
  <si>
    <t>NK Veldrijden</t>
  </si>
  <si>
    <t>cross</t>
  </si>
  <si>
    <t>Amsterdamse Boscross</t>
  </si>
  <si>
    <t>Veldrit Haarlemmermeer</t>
  </si>
  <si>
    <t>x</t>
  </si>
  <si>
    <t>klassieker</t>
  </si>
  <si>
    <t>Oml. v.d. Veenkoloniën, 151 km</t>
  </si>
  <si>
    <t>Ottergem</t>
  </si>
  <si>
    <t>omloop</t>
  </si>
  <si>
    <t>Lexmond</t>
  </si>
  <si>
    <t>criterium</t>
  </si>
  <si>
    <t>Mumhan Ras, 96 km</t>
  </si>
  <si>
    <t>etappe</t>
  </si>
  <si>
    <t>Mumhan Ras, 137 km</t>
  </si>
  <si>
    <t>Mumhan Ras, 144 km</t>
  </si>
  <si>
    <t>Mumhan Ras, 116 km</t>
  </si>
  <si>
    <t>Eindklassement</t>
  </si>
  <si>
    <t>eindklasse.</t>
  </si>
  <si>
    <t>Enkhuizen, 86 km</t>
  </si>
  <si>
    <t>x2</t>
  </si>
  <si>
    <t>Ronde v. Kerspelen</t>
  </si>
  <si>
    <t>Dorpenomloop door Drenthe, 168 km</t>
  </si>
  <si>
    <t>uitk</t>
  </si>
  <si>
    <t>A7 Classic</t>
  </si>
  <si>
    <t>Omloop van Wervershoof</t>
  </si>
  <si>
    <t>Ronde rond het Ronostrand, 173 km</t>
  </si>
  <si>
    <t xml:space="preserve">Parel v.d. Veluwe, </t>
  </si>
  <si>
    <t>Wageningen</t>
  </si>
  <si>
    <t>pl.tijdrit</t>
  </si>
  <si>
    <t>DK Weg, 100 km</t>
  </si>
  <si>
    <t>1e et Tour de Haute Provence, 110 km</t>
  </si>
  <si>
    <t>2e et Tour de Haute Provence, 115 km</t>
  </si>
  <si>
    <t>3e et Tour de Haute Provence, 125 km</t>
  </si>
  <si>
    <t>eindklassement Haute Provence</t>
  </si>
  <si>
    <t>Limmen</t>
  </si>
  <si>
    <t>Warmenhuizen</t>
  </si>
  <si>
    <t>Hoogkarspel</t>
  </si>
  <si>
    <t>Venhuizen, proloog, 5,4 km</t>
  </si>
  <si>
    <t>Venhuizen, 1e etappe 116 km</t>
  </si>
  <si>
    <t>Venhuizen, 2e etappe ploegentijdrit 11km</t>
  </si>
  <si>
    <t>Venhuizen, 3e etappe, 128 km</t>
  </si>
  <si>
    <t>eindklassement Venhuizen</t>
  </si>
  <si>
    <t>Bakkerstraat</t>
  </si>
  <si>
    <t>Omloop van Gaasterland</t>
  </si>
  <si>
    <t>Beverwijk, 75 km</t>
  </si>
  <si>
    <t>Barneveld</t>
  </si>
  <si>
    <t>Heerhugowaard</t>
  </si>
  <si>
    <t>Derny Heemskerk</t>
  </si>
  <si>
    <t>NCK, 1.03,27 uur</t>
  </si>
  <si>
    <t>NCK</t>
  </si>
  <si>
    <t>Clubcomp finale ploegentijdrit, 19 km</t>
  </si>
  <si>
    <t>Clubcomp finale criterium, 30 km</t>
  </si>
  <si>
    <t>Clubcomp finale tijdrit, 8,9 km</t>
  </si>
  <si>
    <t>tijdrit</t>
  </si>
  <si>
    <t>Clubcomp finale klassieker</t>
  </si>
  <si>
    <t>eindklassement ploeg</t>
  </si>
  <si>
    <t>Assendelft</t>
  </si>
  <si>
    <t>RK veldrijden, Dordrecht</t>
  </si>
  <si>
    <t>Uitslag La WF</t>
  </si>
  <si>
    <t>Uitslag Puntenkoers WF</t>
  </si>
  <si>
    <t>Eindstand Zomeravond competitie</t>
  </si>
  <si>
    <t>Eindstand Tijdritten</t>
  </si>
  <si>
    <t>Uitslagen</t>
  </si>
  <si>
    <t>Ik was</t>
  </si>
  <si>
    <t>In de soort wedstrijd</t>
  </si>
  <si>
    <t>Aantal Punten</t>
  </si>
  <si>
    <t>Aantal wedstijden voor kleding</t>
  </si>
  <si>
    <t>nee</t>
  </si>
  <si>
    <t>Aantal
wedstrijden</t>
  </si>
  <si>
    <t>Totaal aantal wedstrijden gereden</t>
  </si>
  <si>
    <t>eerste</t>
  </si>
  <si>
    <t>tweede</t>
  </si>
  <si>
    <t>derde</t>
  </si>
  <si>
    <t>vierde</t>
  </si>
  <si>
    <t>zesde</t>
  </si>
  <si>
    <t>zevende</t>
  </si>
  <si>
    <t>achtste</t>
  </si>
  <si>
    <t>negende</t>
  </si>
  <si>
    <t>tiende</t>
  </si>
  <si>
    <t>elfde</t>
  </si>
  <si>
    <t>twaalfde</t>
  </si>
  <si>
    <t>dertiende</t>
  </si>
  <si>
    <t>viertiende</t>
  </si>
  <si>
    <t>vijfde</t>
  </si>
  <si>
    <t>vijftiende</t>
  </si>
  <si>
    <t>zestiende</t>
  </si>
  <si>
    <t>zeventiende</t>
  </si>
  <si>
    <t>achttiende</t>
  </si>
  <si>
    <t>negentiende</t>
  </si>
  <si>
    <t>twintigste</t>
  </si>
  <si>
    <t>tweeentwintigste</t>
  </si>
  <si>
    <t>drieentwintigse</t>
  </si>
  <si>
    <t>vierentwintigste</t>
  </si>
  <si>
    <t>vijfentwintigste</t>
  </si>
  <si>
    <t>zesentwintigste</t>
  </si>
  <si>
    <t>zevenentwintigste</t>
  </si>
  <si>
    <t>achteentwintigste</t>
  </si>
  <si>
    <t>negeentwintigste</t>
  </si>
  <si>
    <t>eenentwintigste</t>
  </si>
  <si>
    <t>Dertigste</t>
  </si>
  <si>
    <r>
      <t>Ronde van Groningen</t>
    </r>
    <r>
      <rPr>
        <sz val="12"/>
        <color theme="1"/>
        <rFont val="Calibri"/>
        <family val="2"/>
        <scheme val="minor"/>
      </rPr>
      <t xml:space="preserve">, </t>
    </r>
  </si>
  <si>
    <r>
      <t>Oml. v. d. Haarlemmerliede,</t>
    </r>
    <r>
      <rPr>
        <sz val="12"/>
        <rFont val="Arial"/>
        <family val="2"/>
      </rPr>
      <t xml:space="preserve"> </t>
    </r>
  </si>
  <si>
    <r>
      <t>G.P. Ploegentijdrit</t>
    </r>
    <r>
      <rPr>
        <sz val="12"/>
        <color theme="1"/>
        <rFont val="Calibri"/>
        <family val="2"/>
        <scheme val="minor"/>
      </rPr>
      <t xml:space="preserve"> </t>
    </r>
  </si>
  <si>
    <t>Vul
in</t>
  </si>
  <si>
    <t>nr.</t>
  </si>
  <si>
    <t>Zoek je punten op ! Selecteer uitslag en soort wedstijd.</t>
  </si>
  <si>
    <t>achtentwintigste</t>
  </si>
  <si>
    <t>negenentwintigste</t>
  </si>
  <si>
    <t>dertigste</t>
  </si>
  <si>
    <t>Zie voorbeeld in regel 100</t>
  </si>
  <si>
    <t>Terug naar invullen</t>
  </si>
  <si>
    <t>Wervershoof(omloop)</t>
  </si>
  <si>
    <t>Soort wedstrijd</t>
  </si>
  <si>
    <t>Klas
bak</t>
  </si>
  <si>
    <t>Anders</t>
  </si>
  <si>
    <t>Naam:</t>
  </si>
  <si>
    <r>
      <t xml:space="preserve">Verander de naam van de tab </t>
    </r>
    <r>
      <rPr>
        <b/>
        <sz val="14"/>
        <color theme="1"/>
        <rFont val="Calibri"/>
        <family val="2"/>
        <scheme val="minor"/>
      </rPr>
      <t>Score</t>
    </r>
    <r>
      <rPr>
        <sz val="14"/>
        <color theme="1"/>
        <rFont val="Calibri"/>
        <family val="2"/>
        <scheme val="minor"/>
      </rPr>
      <t xml:space="preserve"> in jouw naam nadat je deze dubbel hebt aangeklikt:</t>
    </r>
  </si>
  <si>
    <r>
      <t xml:space="preserve">Sluit af met </t>
    </r>
    <r>
      <rPr>
        <b/>
        <sz val="14"/>
        <color theme="1"/>
        <rFont val="Calibri"/>
        <family val="2"/>
        <scheme val="minor"/>
      </rPr>
      <t>Enter.</t>
    </r>
  </si>
  <si>
    <t>Terug naar invullen scoreblad.</t>
  </si>
  <si>
    <t>Zie ook uitleg puntentelling</t>
  </si>
  <si>
    <r>
      <t xml:space="preserve">Het invullen van het Tabblad </t>
    </r>
    <r>
      <rPr>
        <b/>
        <sz val="14"/>
        <color theme="1"/>
        <rFont val="Calibri"/>
        <family val="2"/>
        <scheme val="minor"/>
      </rPr>
      <t>Score</t>
    </r>
    <r>
      <rPr>
        <sz val="14"/>
        <color theme="1"/>
        <rFont val="Calibri"/>
        <family val="2"/>
        <scheme val="minor"/>
      </rPr>
      <t xml:space="preserve"> gaat als volgt:</t>
    </r>
  </si>
  <si>
    <t>Eindklassement etappewedstrijd</t>
  </si>
  <si>
    <t>als klassieker</t>
  </si>
  <si>
    <t>ploegentijdrit/NCK</t>
  </si>
  <si>
    <t>Etappe</t>
  </si>
  <si>
    <t>Zie voor een voorbeeld hier onderaan</t>
  </si>
  <si>
    <t>Dit</t>
  </si>
  <si>
    <t>wordt</t>
  </si>
  <si>
    <t>door WF</t>
  </si>
  <si>
    <t>ingevuld</t>
  </si>
  <si>
    <r>
      <t xml:space="preserve">Na deze </t>
    </r>
    <r>
      <rPr>
        <b/>
        <sz val="14"/>
        <color theme="1"/>
        <rFont val="Calibri"/>
        <family val="2"/>
        <scheme val="minor"/>
      </rPr>
      <t>4</t>
    </r>
    <r>
      <rPr>
        <sz val="14"/>
        <color theme="1"/>
        <rFont val="Calibri"/>
        <family val="2"/>
        <scheme val="minor"/>
      </rPr>
      <t xml:space="preserve"> items ingevuld te hebben wordt er automatisch berekend wat het aantal punten is geworden.</t>
    </r>
  </si>
  <si>
    <t>Categorie:</t>
  </si>
  <si>
    <t>Ja</t>
  </si>
  <si>
    <t>Criterium georganiseerd door West Frisia: Hoogkarspel</t>
  </si>
  <si>
    <t>Mountainbike/Veldrijden/Strandrace/Baan</t>
  </si>
  <si>
    <t>Mountainbike/Veldrijden/Strandrace/Baan &lt; 15 deelnemers</t>
  </si>
  <si>
    <t>Tweedaagse van West-Friesland, etappes en eindklassement</t>
  </si>
  <si>
    <t>Individuele Tijdrit/Ploegentijdrit/NCK</t>
  </si>
  <si>
    <t>DK Tijdrijden/DK Weg</t>
  </si>
  <si>
    <t>NK Tijdrijden/NK Weg</t>
  </si>
  <si>
    <t xml:space="preserve">Etappes en Eindklassement B-klasse (bijv. Meertour &amp; Tour de Lasalle) </t>
  </si>
  <si>
    <t>Uitslag Puntenkoers ZAC</t>
  </si>
  <si>
    <t>Uitslag Lange afstands kampioenschap ZAC</t>
  </si>
  <si>
    <t>Eindstand Tijdritten ZAC</t>
  </si>
  <si>
    <t>Eindstand Zomeravondcompetitie (ZAC)</t>
  </si>
  <si>
    <t xml:space="preserve">De punten voor de Zomeravondcompetitie, LA Kampioenschap, Puntenkoers en Tijdritten </t>
  </si>
  <si>
    <t>worden ingevuld door de klasbakklassementcommisie</t>
  </si>
  <si>
    <t>dnf</t>
  </si>
  <si>
    <t>Eindklassering nevenklassement</t>
  </si>
  <si>
    <t>Etappes en Eindklassement B-klasse</t>
  </si>
  <si>
    <t>Eindklassering nevenklassement*</t>
  </si>
  <si>
    <r>
      <t>Elite/Belofte</t>
    </r>
    <r>
      <rPr>
        <sz val="8"/>
        <color theme="1"/>
        <rFont val="Calibri"/>
        <family val="2"/>
        <scheme val="minor"/>
      </rPr>
      <t xml:space="preserve"> (man/vrouw)</t>
    </r>
  </si>
  <si>
    <r>
      <t xml:space="preserve">Junior/Nieuweling </t>
    </r>
    <r>
      <rPr>
        <sz val="8"/>
        <color theme="1"/>
        <rFont val="Calibri"/>
        <family val="2"/>
        <scheme val="minor"/>
      </rPr>
      <t>(man/vrouw)</t>
    </r>
  </si>
  <si>
    <r>
      <t xml:space="preserve">Amateur/Sportklasse/Master </t>
    </r>
    <r>
      <rPr>
        <sz val="8"/>
        <color theme="1"/>
        <rFont val="Calibri"/>
        <family val="2"/>
        <scheme val="minor"/>
      </rPr>
      <t>(man/vrouw)</t>
    </r>
  </si>
  <si>
    <t>Voorbeeld</t>
  </si>
  <si>
    <t>Dorpenomloop Drenthe</t>
  </si>
  <si>
    <t>Veldrit Harderwijk</t>
  </si>
  <si>
    <t>Omloop van Trynwalden</t>
  </si>
  <si>
    <t>Ronde van Hoogkarspel</t>
  </si>
  <si>
    <t>Topcompetitie tijdrit Emmen</t>
  </si>
  <si>
    <t>3Nationscup Spaarnwoude</t>
  </si>
  <si>
    <t>Eindklassement Arden Challenge</t>
  </si>
  <si>
    <t xml:space="preserve">*Eindklassering nevenklassment waarbij huldiging plaats vind, bijv. punten-, berg- en jongerentrui. Ook Top- en Clubcompetitie klassementen.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</si>
</sst>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0"/>
      <name val="Calibri"/>
      <family val="2"/>
      <scheme val="minor"/>
    </font>
    <font>
      <sz val="8"/>
      <color indexed="81"/>
      <name val="Tahoma"/>
      <family val="2"/>
    </font>
    <font>
      <b/>
      <sz val="11"/>
      <color theme="1"/>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b/>
      <sz val="12"/>
      <color theme="1"/>
      <name val="Calibri"/>
      <family val="2"/>
      <scheme val="minor"/>
    </font>
    <font>
      <b/>
      <sz val="12"/>
      <name val="Arial"/>
      <family val="2"/>
    </font>
    <font>
      <sz val="12"/>
      <name val="Arial"/>
      <family val="2"/>
    </font>
    <font>
      <sz val="14"/>
      <color theme="1"/>
      <name val="Calibri"/>
      <family val="2"/>
      <scheme val="minor"/>
    </font>
    <font>
      <sz val="12"/>
      <color theme="0"/>
      <name val="Calibri"/>
      <family val="2"/>
      <scheme val="minor"/>
    </font>
    <font>
      <b/>
      <sz val="10"/>
      <color indexed="81"/>
      <name val="Tahoma"/>
      <family val="2"/>
    </font>
    <font>
      <b/>
      <sz val="14"/>
      <color theme="1"/>
      <name val="Calibri"/>
      <family val="2"/>
      <scheme val="minor"/>
    </font>
    <font>
      <sz val="11"/>
      <name val="Calibri"/>
      <family val="2"/>
      <scheme val="minor"/>
    </font>
    <font>
      <sz val="11"/>
      <color theme="1"/>
      <name val="Arial"/>
      <family val="2"/>
    </font>
    <font>
      <b/>
      <sz val="11"/>
      <name val="Arial"/>
      <family val="2"/>
    </font>
    <font>
      <sz val="11"/>
      <name val="Arial"/>
      <family val="2"/>
    </font>
    <font>
      <b/>
      <sz val="11"/>
      <color rgb="FF002060"/>
      <name val="Arial"/>
      <family val="2"/>
    </font>
    <font>
      <u/>
      <sz val="11"/>
      <color theme="10"/>
      <name val="Arial"/>
      <family val="2"/>
    </font>
    <font>
      <b/>
      <sz val="11"/>
      <color theme="1"/>
      <name val="Arial"/>
      <family val="2"/>
    </font>
    <font>
      <sz val="12"/>
      <name val="Calibri"/>
      <family val="2"/>
      <scheme val="minor"/>
    </font>
    <font>
      <b/>
      <sz val="11"/>
      <name val="Calibri"/>
      <family val="2"/>
      <scheme val="minor"/>
    </font>
    <font>
      <sz val="10"/>
      <color theme="1"/>
      <name val="Calibri"/>
      <family val="2"/>
      <scheme val="minor"/>
    </font>
    <font>
      <sz val="10"/>
      <color theme="1"/>
      <name val="Arial"/>
      <family val="2"/>
    </font>
    <font>
      <sz val="10"/>
      <name val="Arial"/>
      <family val="2"/>
    </font>
    <font>
      <sz val="8"/>
      <color theme="1"/>
      <name val="Calibri"/>
      <family val="2"/>
      <scheme val="minor"/>
    </font>
    <font>
      <sz val="11"/>
      <color theme="2"/>
      <name val="Calibri"/>
      <family val="2"/>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9" tint="0.59999389629810485"/>
        <bgColor theme="4" tint="0.79998168889431442"/>
      </patternFill>
    </fill>
    <fill>
      <patternFill patternType="solid">
        <fgColor theme="5" tint="0.59999389629810485"/>
        <bgColor indexed="64"/>
      </patternFill>
    </fill>
    <fill>
      <patternFill patternType="solid">
        <fgColor theme="0"/>
        <bgColor theme="4" tint="0.79998168889431442"/>
      </patternFill>
    </fill>
    <fill>
      <patternFill patternType="solid">
        <fgColor rgb="FF92D050"/>
        <bgColor theme="4" tint="0.79998168889431442"/>
      </patternFill>
    </fill>
    <fill>
      <patternFill patternType="solid">
        <fgColor theme="4" tint="0.79998168889431442"/>
        <bgColor indexed="64"/>
      </patternFill>
    </fill>
  </fills>
  <borders count="23">
    <border>
      <left/>
      <right/>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indexed="64"/>
      </right>
      <top style="thin">
        <color theme="4" tint="0.39997558519241921"/>
      </top>
      <bottom style="thin">
        <color theme="3" tint="0.59999389629810485"/>
      </bottom>
      <diagonal/>
    </border>
    <border>
      <left style="thin">
        <color theme="4" tint="0.39997558519241921"/>
      </left>
      <right style="thin">
        <color indexed="64"/>
      </right>
      <top/>
      <bottom style="thin">
        <color theme="3" tint="0.59999389629810485"/>
      </bottom>
      <diagonal/>
    </border>
    <border>
      <left style="thin">
        <color theme="4" tint="0.39997558519241921"/>
      </left>
      <right style="thin">
        <color indexed="64"/>
      </right>
      <top style="thin">
        <color theme="3" tint="0.59999389629810485"/>
      </top>
      <bottom style="thin">
        <color theme="3" tint="0.59999389629810485"/>
      </bottom>
      <diagonal/>
    </border>
    <border>
      <left style="thin">
        <color indexed="64"/>
      </left>
      <right style="thin">
        <color indexed="64"/>
      </right>
      <top style="thin">
        <color theme="3" tint="0.59999389629810485"/>
      </top>
      <bottom style="thin">
        <color theme="3" tint="0.59999389629810485"/>
      </bottom>
      <diagonal/>
    </border>
    <border>
      <left style="thin">
        <color indexed="64"/>
      </left>
      <right style="thin">
        <color indexed="64"/>
      </right>
      <top style="thin">
        <color theme="3" tint="0.59999389629810485"/>
      </top>
      <bottom/>
      <diagonal/>
    </border>
    <border>
      <left style="thin">
        <color theme="4" tint="0.39997558519241921"/>
      </left>
      <right style="thin">
        <color indexed="64"/>
      </right>
      <top style="thin">
        <color theme="3" tint="0.59999389629810485"/>
      </top>
      <bottom/>
      <diagonal/>
    </border>
    <border>
      <left style="thin">
        <color theme="4" tint="0.39997558519241921"/>
      </left>
      <right style="thin">
        <color indexed="64"/>
      </right>
      <top style="thin">
        <color theme="3" tint="0.59999389629810485"/>
      </top>
      <bottom style="thin">
        <color theme="4" tint="0.39997558519241921"/>
      </bottom>
      <diagonal/>
    </border>
    <border>
      <left/>
      <right/>
      <top style="thin">
        <color theme="3" tint="0.59999389629810485"/>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cellStyleXfs>
  <cellXfs count="134">
    <xf numFmtId="0" fontId="0" fillId="0" borderId="0" xfId="0"/>
    <xf numFmtId="0" fontId="0" fillId="0" borderId="0" xfId="0" applyAlignment="1">
      <alignment horizontal="right"/>
    </xf>
    <xf numFmtId="0" fontId="0" fillId="0" borderId="0" xfId="0" applyAlignment="1">
      <alignment horizontal="center"/>
    </xf>
    <xf numFmtId="0" fontId="0" fillId="3" borderId="2" xfId="0" applyFont="1" applyFill="1" applyBorder="1" applyAlignment="1">
      <alignment horizontal="right"/>
    </xf>
    <xf numFmtId="0" fontId="0" fillId="0" borderId="1" xfId="0" applyFont="1" applyBorder="1" applyAlignment="1">
      <alignment horizontal="right"/>
    </xf>
    <xf numFmtId="0" fontId="0" fillId="3" borderId="2" xfId="0" applyFill="1" applyBorder="1" applyAlignment="1">
      <alignment horizontal="right"/>
    </xf>
    <xf numFmtId="0" fontId="0" fillId="0" borderId="2" xfId="0" applyBorder="1" applyAlignment="1">
      <alignment horizontal="right"/>
    </xf>
    <xf numFmtId="0" fontId="6" fillId="3" borderId="5" xfId="0" applyFont="1" applyFill="1" applyBorder="1" applyAlignment="1">
      <alignment horizontal="center"/>
    </xf>
    <xf numFmtId="0" fontId="0" fillId="3" borderId="5" xfId="0" applyFont="1" applyFill="1" applyBorder="1" applyAlignment="1">
      <alignment horizontal="center"/>
    </xf>
    <xf numFmtId="0" fontId="0" fillId="6" borderId="5" xfId="0" applyFont="1" applyFill="1" applyBorder="1" applyAlignment="1">
      <alignment horizontal="center"/>
    </xf>
    <xf numFmtId="0" fontId="0" fillId="7" borderId="5" xfId="0" applyFont="1" applyFill="1" applyBorder="1" applyAlignment="1">
      <alignment horizontal="center"/>
    </xf>
    <xf numFmtId="0" fontId="0" fillId="0" borderId="1" xfId="0" applyBorder="1" applyAlignment="1">
      <alignment horizontal="right"/>
    </xf>
    <xf numFmtId="0" fontId="0" fillId="3" borderId="6" xfId="0" applyFont="1" applyFill="1" applyBorder="1" applyAlignment="1">
      <alignment horizontal="right"/>
    </xf>
    <xf numFmtId="0" fontId="7" fillId="0" borderId="5" xfId="0" applyFont="1" applyBorder="1" applyAlignment="1">
      <alignment horizontal="center"/>
    </xf>
    <xf numFmtId="0" fontId="6" fillId="3" borderId="7" xfId="0" applyFont="1" applyFill="1" applyBorder="1" applyAlignment="1">
      <alignment horizontal="center"/>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9" fillId="0" borderId="0" xfId="2" applyFont="1"/>
    <xf numFmtId="0" fontId="8" fillId="0" borderId="0" xfId="0" applyFont="1" applyAlignment="1">
      <alignment horizontal="center" wrapText="1"/>
    </xf>
    <xf numFmtId="165" fontId="10" fillId="0" borderId="0" xfId="1" applyNumberFormat="1" applyFont="1" applyAlignment="1">
      <alignment horizontal="right"/>
    </xf>
    <xf numFmtId="0" fontId="10" fillId="0" borderId="0" xfId="0" applyFont="1" applyAlignment="1">
      <alignment horizontal="center"/>
    </xf>
    <xf numFmtId="0" fontId="8" fillId="3" borderId="2" xfId="0" applyFont="1" applyFill="1" applyBorder="1" applyAlignment="1">
      <alignment horizontal="right"/>
    </xf>
    <xf numFmtId="0" fontId="8" fillId="0" borderId="2" xfId="0" applyFont="1" applyBorder="1" applyAlignment="1">
      <alignment horizontal="right"/>
    </xf>
    <xf numFmtId="0" fontId="8" fillId="0" borderId="1" xfId="0" applyFont="1" applyBorder="1" applyAlignment="1">
      <alignment horizontal="right"/>
    </xf>
    <xf numFmtId="0" fontId="8" fillId="0" borderId="0" xfId="0" applyFont="1" applyBorder="1" applyAlignment="1">
      <alignment horizontal="right"/>
    </xf>
    <xf numFmtId="0" fontId="11" fillId="4" borderId="5" xfId="0" applyFont="1" applyFill="1" applyBorder="1" applyAlignment="1">
      <alignment horizontal="center"/>
    </xf>
    <xf numFmtId="0" fontId="11" fillId="4" borderId="5" xfId="0" applyFont="1" applyFill="1" applyBorder="1"/>
    <xf numFmtId="0" fontId="8" fillId="4" borderId="5" xfId="0" applyFont="1" applyFill="1" applyBorder="1" applyAlignment="1">
      <alignment horizontal="center"/>
    </xf>
    <xf numFmtId="0" fontId="8" fillId="0" borderId="5" xfId="0" applyFont="1" applyBorder="1" applyAlignment="1">
      <alignment horizontal="center"/>
    </xf>
    <xf numFmtId="0" fontId="11" fillId="0" borderId="5" xfId="0" applyFont="1" applyBorder="1"/>
    <xf numFmtId="0" fontId="12" fillId="0" borderId="5" xfId="0" applyFont="1" applyBorder="1" applyAlignment="1">
      <alignment horizontal="center"/>
    </xf>
    <xf numFmtId="0" fontId="8" fillId="0" borderId="5" xfId="0" applyFont="1" applyBorder="1"/>
    <xf numFmtId="0" fontId="12" fillId="0" borderId="5" xfId="0" applyFont="1" applyFill="1" applyBorder="1" applyAlignment="1">
      <alignment horizontal="center"/>
    </xf>
    <xf numFmtId="0" fontId="12" fillId="5" borderId="5" xfId="0" applyFont="1" applyFill="1" applyBorder="1" applyAlignment="1">
      <alignment horizontal="center"/>
    </xf>
    <xf numFmtId="0" fontId="8" fillId="0" borderId="5" xfId="0" applyFont="1" applyFill="1" applyBorder="1" applyAlignment="1">
      <alignment horizontal="center"/>
    </xf>
    <xf numFmtId="0" fontId="11" fillId="0" borderId="5" xfId="0" applyFont="1" applyFill="1" applyBorder="1" applyAlignment="1">
      <alignment horizontal="center"/>
    </xf>
    <xf numFmtId="0" fontId="12" fillId="0" borderId="5" xfId="0" applyFont="1" applyBorder="1"/>
    <xf numFmtId="0" fontId="8" fillId="0" borderId="5" xfId="0" applyFont="1" applyBorder="1" applyAlignment="1">
      <alignment horizontal="left"/>
    </xf>
    <xf numFmtId="16" fontId="8" fillId="0" borderId="0" xfId="0" applyNumberFormat="1" applyFont="1"/>
    <xf numFmtId="0" fontId="8" fillId="0" borderId="0" xfId="0" applyFont="1" applyAlignment="1" applyProtection="1">
      <alignment horizontal="center"/>
      <protection locked="0"/>
    </xf>
    <xf numFmtId="0" fontId="13" fillId="3" borderId="2" xfId="0" applyFont="1" applyFill="1" applyBorder="1" applyAlignment="1">
      <alignment horizontal="right"/>
    </xf>
    <xf numFmtId="0" fontId="13" fillId="0" borderId="2" xfId="0" applyFont="1" applyBorder="1" applyAlignment="1">
      <alignment horizontal="right"/>
    </xf>
    <xf numFmtId="0" fontId="14" fillId="0" borderId="0" xfId="0" applyFont="1" applyAlignment="1">
      <alignment horizontal="center"/>
    </xf>
    <xf numFmtId="0" fontId="11" fillId="4" borderId="5" xfId="0" applyFont="1" applyFill="1" applyBorder="1" applyAlignment="1">
      <alignment horizontal="center" wrapText="1"/>
    </xf>
    <xf numFmtId="0" fontId="8" fillId="3" borderId="2" xfId="0" applyFont="1" applyFill="1" applyBorder="1" applyAlignment="1">
      <alignment horizontal="center"/>
    </xf>
    <xf numFmtId="0" fontId="8" fillId="8" borderId="0" xfId="0" applyFont="1" applyFill="1" applyAlignment="1">
      <alignment horizontal="center"/>
    </xf>
    <xf numFmtId="0" fontId="10" fillId="0" borderId="0" xfId="0" applyFont="1" applyAlignment="1">
      <alignment horizontal="right"/>
    </xf>
    <xf numFmtId="0" fontId="2" fillId="3" borderId="5" xfId="0" applyFont="1" applyFill="1" applyBorder="1" applyAlignment="1">
      <alignment horizontal="center"/>
    </xf>
    <xf numFmtId="0" fontId="3" fillId="0" borderId="0" xfId="2"/>
    <xf numFmtId="16" fontId="8" fillId="0" borderId="5" xfId="0" applyNumberFormat="1" applyFont="1" applyBorder="1" applyAlignment="1">
      <alignment horizontal="center"/>
    </xf>
    <xf numFmtId="16" fontId="0" fillId="0" borderId="0" xfId="0" applyNumberFormat="1"/>
    <xf numFmtId="14" fontId="8" fillId="0" borderId="5" xfId="0" applyNumberFormat="1" applyFont="1" applyBorder="1" applyAlignment="1">
      <alignment horizontal="center"/>
    </xf>
    <xf numFmtId="0" fontId="0" fillId="3" borderId="6" xfId="0" applyFill="1" applyBorder="1" applyAlignment="1">
      <alignment horizontal="right"/>
    </xf>
    <xf numFmtId="0" fontId="13" fillId="0" borderId="0" xfId="0" applyFont="1"/>
    <xf numFmtId="164" fontId="0" fillId="0" borderId="0" xfId="1" applyFont="1" applyAlignment="1">
      <alignment horizontal="center"/>
    </xf>
    <xf numFmtId="0" fontId="17" fillId="9" borderId="2" xfId="0" applyFont="1" applyFill="1" applyBorder="1" applyAlignment="1">
      <alignment horizontal="right"/>
    </xf>
    <xf numFmtId="0" fontId="18" fillId="0" borderId="5" xfId="0" applyFont="1" applyBorder="1" applyAlignment="1" applyProtection="1">
      <alignment horizontal="center"/>
      <protection locked="0"/>
    </xf>
    <xf numFmtId="0" fontId="19" fillId="4" borderId="5" xfId="0" applyFont="1" applyFill="1" applyBorder="1" applyAlignment="1">
      <alignment horizontal="center" wrapText="1"/>
    </xf>
    <xf numFmtId="0" fontId="19" fillId="4" borderId="5" xfId="0" applyFont="1" applyFill="1" applyBorder="1" applyAlignment="1">
      <alignment horizontal="center"/>
    </xf>
    <xf numFmtId="0" fontId="18" fillId="0" borderId="5" xfId="0" applyFont="1" applyBorder="1" applyAlignment="1">
      <alignment horizontal="center"/>
    </xf>
    <xf numFmtId="14" fontId="18" fillId="0" borderId="5" xfId="0" applyNumberFormat="1" applyFont="1" applyBorder="1" applyAlignment="1" applyProtection="1">
      <alignment horizontal="center"/>
      <protection locked="0"/>
    </xf>
    <xf numFmtId="0" fontId="19" fillId="0" borderId="5" xfId="0" applyFont="1" applyBorder="1" applyProtection="1">
      <protection locked="0"/>
    </xf>
    <xf numFmtId="0" fontId="20" fillId="0" borderId="5" xfId="0" applyFont="1" applyBorder="1" applyAlignment="1">
      <alignment horizontal="center"/>
    </xf>
    <xf numFmtId="0" fontId="18" fillId="0" borderId="5" xfId="0" applyFont="1" applyFill="1" applyBorder="1" applyAlignment="1" applyProtection="1">
      <alignment horizontal="center"/>
      <protection locked="0"/>
    </xf>
    <xf numFmtId="0" fontId="20" fillId="0" borderId="5" xfId="0" applyFont="1" applyFill="1" applyBorder="1" applyAlignment="1" applyProtection="1">
      <alignment horizontal="center"/>
      <protection locked="0"/>
    </xf>
    <xf numFmtId="0" fontId="18" fillId="0" borderId="0" xfId="0" applyFont="1"/>
    <xf numFmtId="0" fontId="21" fillId="0" borderId="0" xfId="0" applyFont="1" applyAlignment="1">
      <alignment horizontal="right"/>
    </xf>
    <xf numFmtId="0" fontId="18" fillId="0" borderId="0" xfId="0" applyFont="1" applyProtection="1">
      <protection locked="0"/>
    </xf>
    <xf numFmtId="0" fontId="18" fillId="0" borderId="0" xfId="0" applyFont="1" applyAlignment="1">
      <alignment horizontal="center"/>
    </xf>
    <xf numFmtId="0" fontId="22" fillId="0" borderId="0" xfId="2" applyFont="1"/>
    <xf numFmtId="0" fontId="18" fillId="0" borderId="0" xfId="0" applyFont="1" applyAlignment="1">
      <alignment horizontal="center" wrapText="1"/>
    </xf>
    <xf numFmtId="165" fontId="23" fillId="0" borderId="0" xfId="1" applyNumberFormat="1" applyFont="1" applyAlignment="1">
      <alignment horizontal="center"/>
    </xf>
    <xf numFmtId="0" fontId="23" fillId="0" borderId="0" xfId="0" applyFont="1" applyAlignment="1">
      <alignment horizontal="center"/>
    </xf>
    <xf numFmtId="0" fontId="18" fillId="3" borderId="2" xfId="0" applyFont="1" applyFill="1" applyBorder="1" applyAlignment="1">
      <alignment horizontal="right"/>
    </xf>
    <xf numFmtId="0" fontId="18" fillId="0" borderId="0" xfId="0" applyFont="1" applyAlignment="1" applyProtection="1">
      <alignment horizontal="center" wrapText="1"/>
      <protection locked="0"/>
    </xf>
    <xf numFmtId="0" fontId="18" fillId="0" borderId="0" xfId="0" applyFont="1" applyAlignment="1" applyProtection="1">
      <alignment horizontal="center"/>
    </xf>
    <xf numFmtId="0" fontId="18" fillId="0" borderId="2" xfId="0" applyFont="1" applyBorder="1" applyAlignment="1">
      <alignment horizontal="right"/>
    </xf>
    <xf numFmtId="0" fontId="18" fillId="0" borderId="1" xfId="0" applyFont="1" applyBorder="1" applyAlignment="1">
      <alignment horizontal="right"/>
    </xf>
    <xf numFmtId="0" fontId="18" fillId="0" borderId="0" xfId="0" applyFont="1" applyBorder="1" applyAlignment="1">
      <alignment horizontal="right"/>
    </xf>
    <xf numFmtId="0" fontId="19" fillId="0" borderId="5" xfId="0" applyFont="1" applyBorder="1"/>
    <xf numFmtId="0" fontId="18" fillId="0" borderId="5" xfId="0" applyFont="1" applyFill="1" applyBorder="1" applyAlignment="1">
      <alignment horizontal="center"/>
    </xf>
    <xf numFmtId="0" fontId="23" fillId="0" borderId="5" xfId="0" applyFont="1" applyBorder="1" applyProtection="1">
      <protection locked="0"/>
    </xf>
    <xf numFmtId="0" fontId="22" fillId="0" borderId="0" xfId="2" applyFont="1" applyProtection="1">
      <protection locked="0"/>
    </xf>
    <xf numFmtId="0" fontId="0" fillId="7" borderId="5" xfId="0" applyFont="1" applyFill="1" applyBorder="1" applyAlignment="1">
      <alignment horizontal="center"/>
    </xf>
    <xf numFmtId="0" fontId="0" fillId="7" borderId="8" xfId="0" applyFont="1" applyFill="1" applyBorder="1" applyAlignment="1">
      <alignment horizontal="center"/>
    </xf>
    <xf numFmtId="0" fontId="0" fillId="10" borderId="5" xfId="0" applyFont="1" applyFill="1" applyBorder="1" applyAlignment="1">
      <alignment horizontal="center"/>
    </xf>
    <xf numFmtId="0" fontId="0" fillId="11" borderId="5" xfId="0" applyFont="1" applyFill="1" applyBorder="1" applyAlignment="1">
      <alignment horizontal="center"/>
    </xf>
    <xf numFmtId="0" fontId="17" fillId="6" borderId="8" xfId="0" applyFont="1" applyFill="1" applyBorder="1" applyAlignment="1">
      <alignment horizontal="center"/>
    </xf>
    <xf numFmtId="0" fontId="0" fillId="0" borderId="0" xfId="0"/>
    <xf numFmtId="0" fontId="0" fillId="3" borderId="5" xfId="0" applyFont="1" applyFill="1" applyBorder="1" applyAlignment="1">
      <alignment horizontal="center"/>
    </xf>
    <xf numFmtId="0" fontId="0" fillId="6" borderId="5" xfId="0" applyFont="1" applyFill="1" applyBorder="1" applyAlignment="1">
      <alignment horizontal="center"/>
    </xf>
    <xf numFmtId="0" fontId="0" fillId="7" borderId="5" xfId="0" applyFont="1" applyFill="1" applyBorder="1" applyAlignment="1">
      <alignment horizontal="center"/>
    </xf>
    <xf numFmtId="0" fontId="0" fillId="10" borderId="5" xfId="0" applyFont="1" applyFill="1" applyBorder="1" applyAlignment="1">
      <alignment horizontal="center"/>
    </xf>
    <xf numFmtId="0" fontId="0" fillId="11" borderId="5" xfId="0" applyFont="1" applyFill="1" applyBorder="1" applyAlignment="1">
      <alignment horizontal="center"/>
    </xf>
    <xf numFmtId="0" fontId="26" fillId="0" borderId="5" xfId="0" applyFont="1" applyBorder="1"/>
    <xf numFmtId="0" fontId="0" fillId="11" borderId="8" xfId="0" applyFont="1" applyFill="1" applyBorder="1" applyAlignment="1">
      <alignment horizontal="center"/>
    </xf>
    <xf numFmtId="0" fontId="0" fillId="0" borderId="0" xfId="0" applyFont="1" applyFill="1" applyBorder="1" applyAlignment="1">
      <alignment horizontal="center"/>
    </xf>
    <xf numFmtId="0" fontId="26" fillId="0" borderId="0" xfId="0" applyFont="1" applyBorder="1"/>
    <xf numFmtId="0" fontId="0" fillId="3" borderId="6" xfId="0" applyFont="1" applyFill="1" applyBorder="1" applyAlignment="1">
      <alignment horizontal="left"/>
    </xf>
    <xf numFmtId="0" fontId="0" fillId="0" borderId="11" xfId="0" applyFont="1" applyBorder="1" applyAlignment="1">
      <alignment horizontal="left"/>
    </xf>
    <xf numFmtId="0" fontId="0" fillId="3" borderId="12" xfId="0" applyFont="1" applyFill="1" applyBorder="1" applyAlignment="1">
      <alignment horizontal="left"/>
    </xf>
    <xf numFmtId="0" fontId="0" fillId="0" borderId="6" xfId="0" applyFont="1" applyBorder="1" applyAlignment="1">
      <alignment horizontal="left"/>
    </xf>
    <xf numFmtId="0" fontId="25" fillId="9" borderId="15" xfId="0" applyFont="1" applyFill="1" applyBorder="1" applyAlignment="1">
      <alignment horizontal="center"/>
    </xf>
    <xf numFmtId="0" fontId="0" fillId="3" borderId="16" xfId="0" applyFont="1" applyFill="1" applyBorder="1" applyAlignment="1">
      <alignment horizontal="right"/>
    </xf>
    <xf numFmtId="0" fontId="17" fillId="3" borderId="10" xfId="0" applyFont="1" applyFill="1" applyBorder="1" applyAlignment="1">
      <alignment horizontal="right"/>
    </xf>
    <xf numFmtId="0" fontId="17" fillId="0" borderId="6" xfId="0" applyFont="1" applyFill="1" applyBorder="1" applyAlignment="1">
      <alignment horizontal="right"/>
    </xf>
    <xf numFmtId="0" fontId="17" fillId="3" borderId="12" xfId="0" applyFont="1" applyFill="1" applyBorder="1" applyAlignment="1">
      <alignment horizontal="right"/>
    </xf>
    <xf numFmtId="0" fontId="0" fillId="0" borderId="12" xfId="0" applyFont="1" applyFill="1" applyBorder="1" applyAlignment="1">
      <alignment horizontal="right"/>
    </xf>
    <xf numFmtId="0" fontId="17" fillId="0" borderId="12" xfId="0" applyFont="1" applyFill="1" applyBorder="1" applyAlignment="1">
      <alignment horizontal="right"/>
    </xf>
    <xf numFmtId="0" fontId="17" fillId="3" borderId="13" xfId="0" applyFont="1" applyFill="1" applyBorder="1" applyAlignment="1">
      <alignment horizontal="right"/>
    </xf>
    <xf numFmtId="0" fontId="17" fillId="0" borderId="13" xfId="0" applyFont="1" applyFill="1" applyBorder="1" applyAlignment="1">
      <alignment horizontal="right"/>
    </xf>
    <xf numFmtId="0" fontId="17" fillId="3" borderId="14" xfId="0" applyFont="1" applyFill="1" applyBorder="1" applyAlignment="1">
      <alignment horizontal="right"/>
    </xf>
    <xf numFmtId="0" fontId="17" fillId="9" borderId="13" xfId="0" applyFont="1" applyFill="1" applyBorder="1" applyAlignment="1">
      <alignment horizontal="right"/>
    </xf>
    <xf numFmtId="0" fontId="0" fillId="3" borderId="6" xfId="0" applyFill="1" applyBorder="1" applyAlignment="1">
      <alignment horizontal="left"/>
    </xf>
    <xf numFmtId="0" fontId="24" fillId="9" borderId="17" xfId="0" applyFont="1" applyFill="1" applyBorder="1" applyAlignment="1">
      <alignment horizontal="left"/>
    </xf>
    <xf numFmtId="0" fontId="26" fillId="0" borderId="18" xfId="0" applyFont="1" applyBorder="1"/>
    <xf numFmtId="0" fontId="0" fillId="10" borderId="9" xfId="0" applyFont="1" applyFill="1" applyBorder="1" applyAlignment="1">
      <alignment horizontal="center"/>
    </xf>
    <xf numFmtId="0" fontId="0" fillId="7" borderId="9" xfId="0" applyFont="1" applyFill="1" applyBorder="1" applyAlignment="1">
      <alignment horizontal="center"/>
    </xf>
    <xf numFmtId="0" fontId="0" fillId="3" borderId="11" xfId="0" applyFont="1" applyFill="1" applyBorder="1" applyAlignment="1">
      <alignment horizontal="left"/>
    </xf>
    <xf numFmtId="0" fontId="0" fillId="0" borderId="19" xfId="0" applyFont="1" applyFill="1" applyBorder="1" applyAlignment="1">
      <alignment horizontal="center"/>
    </xf>
    <xf numFmtId="0" fontId="0" fillId="0" borderId="21" xfId="0" applyFont="1" applyFill="1" applyBorder="1" applyAlignment="1">
      <alignment horizontal="center"/>
    </xf>
    <xf numFmtId="0" fontId="0" fillId="0" borderId="22" xfId="0" applyFont="1" applyFill="1" applyBorder="1" applyAlignment="1">
      <alignment horizontal="center"/>
    </xf>
    <xf numFmtId="0" fontId="17" fillId="9" borderId="20" xfId="0" applyFont="1" applyFill="1" applyBorder="1" applyAlignment="1">
      <alignment horizontal="left"/>
    </xf>
    <xf numFmtId="14" fontId="27" fillId="0" borderId="5" xfId="0" applyNumberFormat="1" applyFont="1" applyBorder="1" applyAlignment="1" applyProtection="1">
      <alignment horizontal="center"/>
      <protection locked="0"/>
    </xf>
    <xf numFmtId="14" fontId="28" fillId="0" borderId="5" xfId="0" applyNumberFormat="1" applyFont="1" applyBorder="1" applyAlignment="1" applyProtection="1">
      <alignment horizontal="center"/>
      <protection locked="0"/>
    </xf>
    <xf numFmtId="0" fontId="3" fillId="0" borderId="0" xfId="2" applyProtection="1">
      <protection locked="0"/>
    </xf>
    <xf numFmtId="14" fontId="27" fillId="0" borderId="5" xfId="0" applyNumberFormat="1" applyFont="1" applyBorder="1" applyAlignment="1">
      <alignment horizontal="center"/>
    </xf>
    <xf numFmtId="0" fontId="23" fillId="0" borderId="0" xfId="0" applyFont="1"/>
    <xf numFmtId="0" fontId="30" fillId="0" borderId="0" xfId="2" applyFont="1" applyProtection="1">
      <protection locked="0"/>
    </xf>
    <xf numFmtId="0" fontId="30" fillId="0" borderId="0" xfId="0" applyFont="1"/>
    <xf numFmtId="0" fontId="4" fillId="2" borderId="3" xfId="0" applyFont="1" applyFill="1" applyBorder="1" applyAlignment="1">
      <alignment horizontal="center"/>
    </xf>
    <xf numFmtId="0" fontId="4" fillId="2" borderId="4" xfId="0" applyFont="1" applyFill="1" applyBorder="1" applyAlignment="1">
      <alignment horizontal="center"/>
    </xf>
    <xf numFmtId="0" fontId="13" fillId="0" borderId="0" xfId="0" applyFont="1" applyAlignment="1">
      <alignment horizontal="center"/>
    </xf>
  </cellXfs>
  <cellStyles count="4">
    <cellStyle name="Hyperlink" xfId="2" builtinId="8"/>
    <cellStyle name="Komma" xfId="1" builtinId="3"/>
    <cellStyle name="Komma 2" xfId="3"/>
    <cellStyle name="Standaard" xfId="0" builtinId="0"/>
  </cellStyles>
  <dxfs count="2">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2417843</xdr:colOff>
      <xdr:row>5</xdr:row>
      <xdr:rowOff>145678</xdr:rowOff>
    </xdr:from>
    <xdr:to>
      <xdr:col>9</xdr:col>
      <xdr:colOff>614642</xdr:colOff>
      <xdr:row>14</xdr:row>
      <xdr:rowOff>174813</xdr:rowOff>
    </xdr:to>
    <xdr:pic>
      <xdr:nvPicPr>
        <xdr:cNvPr id="3092" name="Picture 20">
          <a:extLst>
            <a:ext uri="{FF2B5EF4-FFF2-40B4-BE49-F238E27FC236}">
              <a16:creationId xmlns="" xmlns:a16="http://schemas.microsoft.com/office/drawing/2014/main" id="{00000000-0008-0000-0000-000014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17843" y="1154207"/>
          <a:ext cx="10601711" cy="1844488"/>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542926</xdr:colOff>
      <xdr:row>37</xdr:row>
      <xdr:rowOff>95251</xdr:rowOff>
    </xdr:from>
    <xdr:to>
      <xdr:col>0</xdr:col>
      <xdr:colOff>1476376</xdr:colOff>
      <xdr:row>39</xdr:row>
      <xdr:rowOff>1</xdr:rowOff>
    </xdr:to>
    <xdr:sp macro="" textlink="">
      <xdr:nvSpPr>
        <xdr:cNvPr id="3" name="Afgeronde rechthoek 2">
          <a:extLst>
            <a:ext uri="{FF2B5EF4-FFF2-40B4-BE49-F238E27FC236}">
              <a16:creationId xmlns="" xmlns:a16="http://schemas.microsoft.com/office/drawing/2014/main" id="{00000000-0008-0000-0400-000003000000}"/>
            </a:ext>
          </a:extLst>
        </xdr:cNvPr>
        <xdr:cNvSpPr/>
      </xdr:nvSpPr>
      <xdr:spPr>
        <a:xfrm>
          <a:off x="542926" y="6048376"/>
          <a:ext cx="933450" cy="28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nl-NL" sz="1100"/>
            <a:t>Datum 1/2</a:t>
          </a:r>
        </a:p>
      </xdr:txBody>
    </xdr:sp>
    <xdr:clientData/>
  </xdr:twoCellAnchor>
  <xdr:twoCellAnchor>
    <xdr:from>
      <xdr:col>0</xdr:col>
      <xdr:colOff>1571625</xdr:colOff>
      <xdr:row>37</xdr:row>
      <xdr:rowOff>95250</xdr:rowOff>
    </xdr:from>
    <xdr:to>
      <xdr:col>2</xdr:col>
      <xdr:colOff>95250</xdr:colOff>
      <xdr:row>39</xdr:row>
      <xdr:rowOff>0</xdr:rowOff>
    </xdr:to>
    <xdr:sp macro="" textlink="">
      <xdr:nvSpPr>
        <xdr:cNvPr id="4" name="Afgeronde rechthoek 3">
          <a:extLst>
            <a:ext uri="{FF2B5EF4-FFF2-40B4-BE49-F238E27FC236}">
              <a16:creationId xmlns="" xmlns:a16="http://schemas.microsoft.com/office/drawing/2014/main" id="{00000000-0008-0000-0400-000004000000}"/>
            </a:ext>
          </a:extLst>
        </xdr:cNvPr>
        <xdr:cNvSpPr/>
      </xdr:nvSpPr>
      <xdr:spPr>
        <a:xfrm>
          <a:off x="1571625" y="6048375"/>
          <a:ext cx="3419475" cy="28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nl-NL" sz="1100"/>
            <a:t>De naam</a:t>
          </a:r>
          <a:r>
            <a:rPr lang="nl-NL" sz="1100" baseline="0"/>
            <a:t> van de westrijd</a:t>
          </a:r>
          <a:endParaRPr lang="nl-NL" sz="1100"/>
        </a:p>
      </xdr:txBody>
    </xdr:sp>
    <xdr:clientData/>
  </xdr:twoCellAnchor>
  <xdr:twoCellAnchor>
    <xdr:from>
      <xdr:col>4</xdr:col>
      <xdr:colOff>19050</xdr:colOff>
      <xdr:row>37</xdr:row>
      <xdr:rowOff>104775</xdr:rowOff>
    </xdr:from>
    <xdr:to>
      <xdr:col>15</xdr:col>
      <xdr:colOff>219075</xdr:colOff>
      <xdr:row>39</xdr:row>
      <xdr:rowOff>9525</xdr:rowOff>
    </xdr:to>
    <xdr:sp macro="" textlink="">
      <xdr:nvSpPr>
        <xdr:cNvPr id="5" name="Afgeronde rechthoek 4">
          <a:extLst>
            <a:ext uri="{FF2B5EF4-FFF2-40B4-BE49-F238E27FC236}">
              <a16:creationId xmlns="" xmlns:a16="http://schemas.microsoft.com/office/drawing/2014/main" id="{00000000-0008-0000-0400-000005000000}"/>
            </a:ext>
          </a:extLst>
        </xdr:cNvPr>
        <xdr:cNvSpPr/>
      </xdr:nvSpPr>
      <xdr:spPr>
        <a:xfrm>
          <a:off x="5248275" y="6762750"/>
          <a:ext cx="2924175" cy="28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nl-NL" sz="1100"/>
            <a:t>Selecteer</a:t>
          </a:r>
          <a:r>
            <a:rPr lang="nl-NL" sz="1100" baseline="0"/>
            <a:t> het type wedstrijd uit de drop-down</a:t>
          </a:r>
        </a:p>
      </xdr:txBody>
    </xdr:sp>
    <xdr:clientData/>
  </xdr:twoCellAnchor>
  <xdr:twoCellAnchor>
    <xdr:from>
      <xdr:col>19</xdr:col>
      <xdr:colOff>9525</xdr:colOff>
      <xdr:row>37</xdr:row>
      <xdr:rowOff>76200</xdr:rowOff>
    </xdr:from>
    <xdr:to>
      <xdr:col>22</xdr:col>
      <xdr:colOff>0</xdr:colOff>
      <xdr:row>38</xdr:row>
      <xdr:rowOff>171450</xdr:rowOff>
    </xdr:to>
    <xdr:sp macro="" textlink="">
      <xdr:nvSpPr>
        <xdr:cNvPr id="6" name="Afgeronde rechthoek 5">
          <a:extLst>
            <a:ext uri="{FF2B5EF4-FFF2-40B4-BE49-F238E27FC236}">
              <a16:creationId xmlns="" xmlns:a16="http://schemas.microsoft.com/office/drawing/2014/main" id="{00000000-0008-0000-0400-000006000000}"/>
            </a:ext>
          </a:extLst>
        </xdr:cNvPr>
        <xdr:cNvSpPr/>
      </xdr:nvSpPr>
      <xdr:spPr>
        <a:xfrm>
          <a:off x="8953500" y="6734175"/>
          <a:ext cx="733425" cy="2857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nl-NL" sz="1100"/>
            <a:t>uitslag</a:t>
          </a:r>
        </a:p>
      </xdr:txBody>
    </xdr:sp>
    <xdr:clientData/>
  </xdr:twoCellAnchor>
  <xdr:twoCellAnchor>
    <xdr:from>
      <xdr:col>0</xdr:col>
      <xdr:colOff>1876425</xdr:colOff>
      <xdr:row>45</xdr:row>
      <xdr:rowOff>114301</xdr:rowOff>
    </xdr:from>
    <xdr:to>
      <xdr:col>4</xdr:col>
      <xdr:colOff>114306</xdr:colOff>
      <xdr:row>48</xdr:row>
      <xdr:rowOff>161925</xdr:rowOff>
    </xdr:to>
    <xdr:cxnSp macro="">
      <xdr:nvCxnSpPr>
        <xdr:cNvPr id="8" name="Rechte verbindingslijn met pijl 7">
          <a:extLst>
            <a:ext uri="{FF2B5EF4-FFF2-40B4-BE49-F238E27FC236}">
              <a16:creationId xmlns="" xmlns:a16="http://schemas.microsoft.com/office/drawing/2014/main" id="{00000000-0008-0000-0400-000008000000}"/>
            </a:ext>
          </a:extLst>
        </xdr:cNvPr>
        <xdr:cNvCxnSpPr/>
      </xdr:nvCxnSpPr>
      <xdr:spPr>
        <a:xfrm flipH="1">
          <a:off x="1876425" y="8534401"/>
          <a:ext cx="3629031" cy="619124"/>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30</xdr:row>
      <xdr:rowOff>0</xdr:rowOff>
    </xdr:from>
    <xdr:to>
      <xdr:col>25</xdr:col>
      <xdr:colOff>95250</xdr:colOff>
      <xdr:row>36</xdr:row>
      <xdr:rowOff>66675</xdr:rowOff>
    </xdr:to>
    <xdr:pic>
      <xdr:nvPicPr>
        <xdr:cNvPr id="9" name="Afbeelding 8">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24475"/>
          <a:ext cx="104965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16</xdr:col>
      <xdr:colOff>99060</xdr:colOff>
      <xdr:row>0</xdr:row>
      <xdr:rowOff>3013711</xdr:rowOff>
    </xdr:to>
    <xdr:sp macro="" textlink="">
      <xdr:nvSpPr>
        <xdr:cNvPr id="11" name="Tekstvak 23">
          <a:extLst>
            <a:ext uri="{FF2B5EF4-FFF2-40B4-BE49-F238E27FC236}">
              <a16:creationId xmlns="" xmlns:a16="http://schemas.microsoft.com/office/drawing/2014/main" id="{1A966494-D8D2-4E3B-B733-5CE1F734E162}"/>
            </a:ext>
          </a:extLst>
        </xdr:cNvPr>
        <xdr:cNvSpPr txBox="1"/>
      </xdr:nvSpPr>
      <xdr:spPr>
        <a:xfrm>
          <a:off x="0" y="0"/>
          <a:ext cx="8458200" cy="301371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Regels Klasbakklassement</a:t>
          </a:r>
          <a:r>
            <a:rPr lang="nl-NL" sz="1100">
              <a:solidFill>
                <a:schemeClr val="dk1"/>
              </a:solidFill>
              <a:effectLst/>
              <a:latin typeface="+mn-lt"/>
              <a:ea typeface="+mn-ea"/>
              <a:cs typeface="+mn-cs"/>
            </a:rPr>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 Alleen officiële KNWU-wedstrijden met voorinschrijving (categorie I &amp; II) en buitenlandse wedstrijden op de (inter)nationale kalender tellen mee.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 Voor</a:t>
          </a:r>
          <a:r>
            <a:rPr lang="nl-NL" sz="1100" baseline="0">
              <a:solidFill>
                <a:schemeClr val="dk1"/>
              </a:solidFill>
              <a:effectLst/>
              <a:latin typeface="+mn-lt"/>
              <a:ea typeface="+mn-ea"/>
              <a:cs typeface="+mn-cs"/>
            </a:rPr>
            <a:t> wie: West-Frisia licentiehouders vanaf nieuwelingen.</a:t>
          </a:r>
          <a:endParaRPr lang="nl-NL">
            <a:effectLst/>
          </a:endParaRPr>
        </a:p>
        <a:p>
          <a:pPr eaLnBrk="1" fontAlgn="auto" latinLnBrk="0" hangingPunct="1"/>
          <a:r>
            <a:rPr lang="nl-NL" sz="1100">
              <a:solidFill>
                <a:schemeClr val="dk1"/>
              </a:solidFill>
              <a:effectLst/>
              <a:latin typeface="+mn-lt"/>
              <a:ea typeface="+mn-ea"/>
              <a:cs typeface="+mn-cs"/>
            </a:rPr>
            <a:t>-</a:t>
          </a:r>
          <a:r>
            <a:rPr lang="nl-NL" sz="1100" baseline="0">
              <a:solidFill>
                <a:schemeClr val="dk1"/>
              </a:solidFill>
              <a:effectLst/>
              <a:latin typeface="+mn-lt"/>
              <a:ea typeface="+mn-ea"/>
              <a:cs typeface="+mn-cs"/>
            </a:rPr>
            <a:t> Wedstrijden dienen in clubkleding van de huidige cyclus te zijn gereden.</a:t>
          </a:r>
          <a:endParaRPr lang="nl-NL">
            <a:effectLst/>
          </a:endParaRPr>
        </a:p>
        <a:p>
          <a:pPr eaLnBrk="1" fontAlgn="auto" latinLnBrk="0" hangingPunct="1"/>
          <a:r>
            <a:rPr lang="nl-NL" sz="1100" baseline="0">
              <a:solidFill>
                <a:schemeClr val="dk1"/>
              </a:solidFill>
              <a:effectLst/>
              <a:latin typeface="+mn-lt"/>
              <a:ea typeface="+mn-ea"/>
              <a:cs typeface="+mn-cs"/>
            </a:rPr>
            <a:t>- Wedstrijden vanaf 1 november vorig jaar t/m 31 oktober dit jaar gelden.</a:t>
          </a:r>
          <a:endParaRPr lang="nl-NL">
            <a:effectLst/>
          </a:endParaRPr>
        </a:p>
        <a:p>
          <a:pPr eaLnBrk="1" fontAlgn="auto" latinLnBrk="0" hangingPunct="1"/>
          <a:r>
            <a:rPr lang="nl-NL" sz="1100" baseline="0">
              <a:solidFill>
                <a:schemeClr val="dk1"/>
              </a:solidFill>
              <a:effectLst/>
              <a:latin typeface="+mn-lt"/>
              <a:ea typeface="+mn-ea"/>
              <a:cs typeface="+mn-cs"/>
            </a:rPr>
            <a:t>- De uitslagen van de Zomeravondcompetitie zijn bekend bij de klasbakcommisie en hoeven niet te worden ingevuld.</a:t>
          </a:r>
          <a:endParaRPr lang="nl-NL">
            <a:effectLst/>
          </a:endParaRPr>
        </a:p>
        <a:p>
          <a:pPr eaLnBrk="1" fontAlgn="auto" latinLnBrk="0" hangingPunct="1"/>
          <a:r>
            <a:rPr lang="nl-NL" sz="1100" baseline="0">
              <a:solidFill>
                <a:schemeClr val="dk1"/>
              </a:solidFill>
              <a:effectLst/>
              <a:latin typeface="+mn-lt"/>
              <a:ea typeface="+mn-ea"/>
              <a:cs typeface="+mn-cs"/>
            </a:rPr>
            <a:t>- Het ingevulde document voor/op 2 november versturen naar westfrisiakbklassement@gmail.com</a:t>
          </a:r>
          <a:r>
            <a:rPr lang="nl-NL" sz="1100" u="sng" baseline="0">
              <a:solidFill>
                <a:schemeClr val="dk1"/>
              </a:solidFill>
              <a:effectLst/>
              <a:latin typeface="+mn-lt"/>
              <a:ea typeface="+mn-ea"/>
              <a:cs typeface="+mn-cs"/>
            </a:rPr>
            <a:t/>
          </a:r>
          <a:br>
            <a:rPr lang="nl-NL" sz="1100" u="sng" baseline="0">
              <a:solidFill>
                <a:schemeClr val="dk1"/>
              </a:solidFill>
              <a:effectLst/>
              <a:latin typeface="+mn-lt"/>
              <a:ea typeface="+mn-ea"/>
              <a:cs typeface="+mn-cs"/>
            </a:rPr>
          </a:br>
          <a:r>
            <a:rPr lang="nl-NL" sz="1100" baseline="0">
              <a:solidFill>
                <a:schemeClr val="dk1"/>
              </a:solidFill>
              <a:effectLst/>
              <a:latin typeface="+mn-lt"/>
              <a:ea typeface="+mn-ea"/>
              <a:cs typeface="+mn-cs"/>
            </a:rPr>
            <a:t>- De prijzen worden uitgereikt tijdens de najaarsvergadering van West-Frisia, welke jaarlijks de derde zaterdag(avond) in november gehouden wordt.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 </a:t>
          </a:r>
          <a:r>
            <a:rPr lang="nl-NL" sz="1100" b="0" i="0">
              <a:solidFill>
                <a:schemeClr val="dk1"/>
              </a:solidFill>
              <a:effectLst/>
              <a:latin typeface="+mn-lt"/>
              <a:ea typeface="+mn-ea"/>
              <a:cs typeface="+mn-cs"/>
            </a:rPr>
            <a:t>Renners dienen tijdens de najaarsvergadering zelf hun envelop op te halen</a:t>
          </a:r>
          <a:r>
            <a:rPr lang="nl-NL" sz="1100" b="0" i="0" baseline="0">
              <a:solidFill>
                <a:schemeClr val="dk1"/>
              </a:solidFill>
              <a:effectLst/>
              <a:latin typeface="+mn-lt"/>
              <a:ea typeface="+mn-ea"/>
              <a:cs typeface="+mn-cs"/>
            </a:rPr>
            <a:t>.</a:t>
          </a:r>
          <a:endParaRPr lang="nl-NL">
            <a:effectLst/>
          </a:endParaRPr>
        </a:p>
        <a:p>
          <a:r>
            <a:rPr lang="nl-NL" sz="1100" baseline="0">
              <a:solidFill>
                <a:schemeClr val="dk1"/>
              </a:solidFill>
              <a:effectLst/>
              <a:latin typeface="+mn-lt"/>
              <a:ea typeface="+mn-ea"/>
              <a:cs typeface="+mn-cs"/>
            </a:rPr>
            <a:t>- Voor vragen over dit document of het klasbakklassement in het algemeen: westfrisiakbklassement@gmail.com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
          </a:r>
          <a:br>
            <a:rPr lang="nl-NL" sz="1100" baseline="0">
              <a:solidFill>
                <a:schemeClr val="dk1"/>
              </a:solidFill>
              <a:effectLst/>
              <a:latin typeface="+mn-lt"/>
              <a:ea typeface="+mn-ea"/>
              <a:cs typeface="+mn-cs"/>
            </a:rPr>
          </a:br>
          <a:r>
            <a:rPr lang="nl-NL" sz="1100" b="1" baseline="0">
              <a:solidFill>
                <a:schemeClr val="dk1"/>
              </a:solidFill>
              <a:effectLst/>
              <a:latin typeface="+mn-lt"/>
              <a:ea typeface="+mn-ea"/>
              <a:cs typeface="+mn-cs"/>
            </a:rPr>
            <a:t>Kleding kortingregeling</a:t>
          </a:r>
          <a:r>
            <a:rPr lang="nl-NL" sz="1100" baseline="0">
              <a:solidFill>
                <a:schemeClr val="dk1"/>
              </a:solidFill>
              <a:effectLst/>
              <a:latin typeface="+mn-lt"/>
              <a:ea typeface="+mn-ea"/>
              <a:cs typeface="+mn-cs"/>
            </a:rPr>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 Het aantal verreden wedstrijden opgegeven in dit document is leidend voor de berekening van het kortingbedrag </a:t>
          </a:r>
          <a:endParaRPr lang="nl-NL">
            <a:effectLst/>
          </a:endParaRPr>
        </a:p>
        <a:p>
          <a:r>
            <a:rPr lang="nl-NL" sz="1100" baseline="0">
              <a:solidFill>
                <a:schemeClr val="dk1"/>
              </a:solidFill>
              <a:effectLst/>
              <a:latin typeface="+mn-lt"/>
              <a:ea typeface="+mn-ea"/>
              <a:cs typeface="+mn-cs"/>
            </a:rPr>
            <a:t>dat een renner aan clubkleding kan verdienen voor het eerst volgende bestelmoment, overeenkomend met de West-Frisia kleding koringregeling. </a:t>
          </a:r>
          <a:endParaRPr lang="nl-NL">
            <a:effectLst/>
          </a:endParaRPr>
        </a:p>
        <a:p>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392457</xdr:colOff>
      <xdr:row>51</xdr:row>
      <xdr:rowOff>27029</xdr:rowOff>
    </xdr:to>
    <xdr:pic>
      <xdr:nvPicPr>
        <xdr:cNvPr id="7" name="Picture 6">
          <a:extLst>
            <a:ext uri="{FF2B5EF4-FFF2-40B4-BE49-F238E27FC236}">
              <a16:creationId xmlns="" xmlns:a16="http://schemas.microsoft.com/office/drawing/2014/main" id="{00000000-0008-0000-05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169"/>
        <a:stretch/>
      </xdr:blipFill>
      <xdr:spPr>
        <a:xfrm>
          <a:off x="0" y="0"/>
          <a:ext cx="8317257" cy="974252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L258"/>
  <sheetViews>
    <sheetView workbookViewId="0"/>
  </sheetViews>
  <sheetFormatPr defaultColWidth="9.140625" defaultRowHeight="15.75" x14ac:dyDescent="0.25"/>
  <cols>
    <col min="1" max="1" width="44.140625" style="15" customWidth="1"/>
    <col min="2" max="2" width="5" style="15" customWidth="1"/>
    <col min="3" max="3" width="13.7109375" style="15" bestFit="1" customWidth="1"/>
    <col min="4" max="4" width="15.7109375" style="15" customWidth="1"/>
    <col min="5" max="5" width="67.5703125" style="15" customWidth="1"/>
    <col min="6" max="6" width="10" style="15" customWidth="1"/>
    <col min="7" max="7" width="15" style="16" bestFit="1" customWidth="1"/>
    <col min="8" max="8" width="10.42578125" style="15" bestFit="1" customWidth="1"/>
    <col min="9" max="9" width="4.140625" style="15" bestFit="1" customWidth="1"/>
    <col min="10" max="10" width="10.5703125" style="15" bestFit="1" customWidth="1"/>
    <col min="11" max="14" width="3.28515625" style="15" bestFit="1" customWidth="1"/>
    <col min="15" max="15" width="3.85546875" style="15" customWidth="1"/>
    <col min="16" max="36" width="4.28515625" style="15" bestFit="1" customWidth="1"/>
    <col min="37" max="16384" width="9.140625" style="15"/>
  </cols>
  <sheetData>
    <row r="1" spans="2:5" ht="15.6" x14ac:dyDescent="0.3">
      <c r="B1" s="15">
        <v>1</v>
      </c>
    </row>
    <row r="2" spans="2:5" ht="15.6" x14ac:dyDescent="0.3">
      <c r="C2" s="17"/>
      <c r="D2" s="17"/>
    </row>
    <row r="3" spans="2:5" ht="15.6" x14ac:dyDescent="0.3">
      <c r="C3" s="17"/>
    </row>
    <row r="4" spans="2:5" ht="15.6" x14ac:dyDescent="0.3">
      <c r="C4" s="17"/>
    </row>
    <row r="5" spans="2:5" ht="15.6" x14ac:dyDescent="0.3">
      <c r="C5" s="17"/>
    </row>
    <row r="6" spans="2:5" ht="15.6" x14ac:dyDescent="0.3">
      <c r="C6" s="17"/>
    </row>
    <row r="7" spans="2:5" ht="15.6" x14ac:dyDescent="0.3">
      <c r="C7" s="17"/>
    </row>
    <row r="8" spans="2:5" ht="15.6" x14ac:dyDescent="0.3">
      <c r="C8" s="17"/>
    </row>
    <row r="9" spans="2:5" ht="15.6" x14ac:dyDescent="0.3">
      <c r="C9" s="17"/>
    </row>
    <row r="10" spans="2:5" ht="15.6" x14ac:dyDescent="0.3">
      <c r="C10" s="17"/>
    </row>
    <row r="11" spans="2:5" ht="15.6" x14ac:dyDescent="0.3">
      <c r="C11" s="17"/>
    </row>
    <row r="12" spans="2:5" ht="15.6" x14ac:dyDescent="0.3">
      <c r="C12" s="17"/>
    </row>
    <row r="13" spans="2:5" ht="15.6" x14ac:dyDescent="0.3">
      <c r="C13" s="17"/>
    </row>
    <row r="14" spans="2:5" ht="15.6" x14ac:dyDescent="0.3">
      <c r="C14" s="17"/>
    </row>
    <row r="15" spans="2:5" ht="15.6" x14ac:dyDescent="0.3">
      <c r="C15" s="17"/>
      <c r="D15" s="18"/>
    </row>
    <row r="16" spans="2:5" ht="15.6" x14ac:dyDescent="0.3">
      <c r="C16" s="17"/>
      <c r="E16" s="21" t="s">
        <v>152</v>
      </c>
    </row>
    <row r="17" spans="1:12" ht="15.6" x14ac:dyDescent="0.3">
      <c r="C17" s="17"/>
      <c r="D17" s="47" t="s">
        <v>110</v>
      </c>
      <c r="E17" s="45" t="s">
        <v>126</v>
      </c>
      <c r="F17" s="43">
        <v>1</v>
      </c>
      <c r="G17" s="43">
        <f>IF(E17="eerste",2,IF(E17="tweede",3,IF(E17="derde",4,IF(E17="vierde",5,IF(E17="vijfde",6,IF(E17="zesde",7,IF(E17="zevende",8,IF(E17="achtste",9,IF(E17="negende",10,IF(E17="tiende",11,IF(E17="elfde",12,IF(E17="twaalfde",13,IF(E17="dertiende",14,IF(E17="viertiende",15,IF(E17="vijftiende",16,IF(E17="zestiende",17,IF(E17="zeventiende",18,IF(E17="achttiende",19,IF(E17="negentiende",20,IF(E17="twintigste",21,IF(E17="eenentwintigste",22,IF(E17="tweeentwintigste",24,IF(E17="drieentwintigste",24,IF(E17="vierentwintigste",25,IF(E17="vijfentwintigste",26,IF(E17="zesentwintigste",27,IF(E17="zevenentwintigste",28,IF(E17="achteentwintigste",29,IF(E17="negenentwintigste",30,IF(E17="dertigste",31,0))))))))))))))))))))))))))))))</f>
        <v>12</v>
      </c>
    </row>
    <row r="18" spans="1:12" ht="15.6" x14ac:dyDescent="0.3">
      <c r="C18" s="17"/>
      <c r="D18" s="47" t="s">
        <v>111</v>
      </c>
      <c r="E18" s="46" t="s">
        <v>158</v>
      </c>
      <c r="F18" s="16"/>
    </row>
    <row r="19" spans="1:12" ht="15.6" x14ac:dyDescent="0.3">
      <c r="C19" s="17"/>
      <c r="D19" s="47" t="s">
        <v>112</v>
      </c>
      <c r="E19" s="45" t="e">
        <f>VLOOKUP(E18,TabelPunten,G17,0)</f>
        <v>#N/A</v>
      </c>
      <c r="F19" s="16"/>
    </row>
    <row r="20" spans="1:12" ht="31.15" x14ac:dyDescent="0.3">
      <c r="C20" s="17"/>
      <c r="F20" s="19" t="s">
        <v>150</v>
      </c>
      <c r="G20" s="20">
        <f>SUM(F21:F24,J29:J101)</f>
        <v>0</v>
      </c>
      <c r="H20" s="21" t="s">
        <v>46</v>
      </c>
      <c r="J20" s="18"/>
    </row>
    <row r="21" spans="1:12" ht="15.6" x14ac:dyDescent="0.3">
      <c r="E21" s="22" t="s">
        <v>39</v>
      </c>
      <c r="G21" s="19"/>
      <c r="J21" s="18"/>
    </row>
    <row r="22" spans="1:12" ht="15.6" x14ac:dyDescent="0.3">
      <c r="E22" s="23" t="s">
        <v>41</v>
      </c>
      <c r="G22" s="19"/>
      <c r="J22" s="18"/>
    </row>
    <row r="23" spans="1:12" ht="15.6" x14ac:dyDescent="0.3">
      <c r="E23" s="22" t="s">
        <v>42</v>
      </c>
      <c r="G23" s="19"/>
      <c r="J23" s="18"/>
    </row>
    <row r="24" spans="1:12" ht="15.6" x14ac:dyDescent="0.3">
      <c r="E24" s="24" t="s">
        <v>40</v>
      </c>
      <c r="G24" s="19"/>
      <c r="J24" s="18"/>
    </row>
    <row r="25" spans="1:12" ht="15.6" x14ac:dyDescent="0.3">
      <c r="E25" s="22" t="s">
        <v>113</v>
      </c>
      <c r="F25" s="15">
        <f>COUNTBLANK(F29:F77)</f>
        <v>49</v>
      </c>
      <c r="G25" s="19"/>
      <c r="J25" s="18"/>
    </row>
    <row r="26" spans="1:12" ht="15.6" x14ac:dyDescent="0.3">
      <c r="E26" s="25" t="s">
        <v>116</v>
      </c>
      <c r="F26" s="15">
        <f>COUNT(D29:D77)</f>
        <v>0</v>
      </c>
      <c r="G26" s="19"/>
      <c r="J26" s="18"/>
    </row>
    <row r="27" spans="1:12" ht="15.6" x14ac:dyDescent="0.3">
      <c r="J27" s="18"/>
    </row>
    <row r="28" spans="1:12" ht="39.75" customHeight="1" x14ac:dyDescent="0.25">
      <c r="B28" s="44" t="s">
        <v>151</v>
      </c>
      <c r="C28" s="44" t="s">
        <v>43</v>
      </c>
      <c r="D28" s="44" t="s">
        <v>115</v>
      </c>
      <c r="E28" s="26" t="s">
        <v>38</v>
      </c>
      <c r="F28" s="26" t="s">
        <v>44</v>
      </c>
      <c r="G28" s="27" t="s">
        <v>45</v>
      </c>
      <c r="H28" s="26" t="s">
        <v>31</v>
      </c>
      <c r="I28" s="28"/>
      <c r="J28" s="26" t="s">
        <v>46</v>
      </c>
    </row>
    <row r="29" spans="1:12" x14ac:dyDescent="0.25">
      <c r="B29" s="29">
        <v>1</v>
      </c>
      <c r="C29" s="52"/>
      <c r="D29" s="29"/>
      <c r="E29" s="30"/>
      <c r="F29" s="31"/>
      <c r="G29" s="32"/>
      <c r="H29" s="32"/>
      <c r="I29" s="32"/>
      <c r="J29" s="29"/>
      <c r="L29"/>
    </row>
    <row r="30" spans="1:12" x14ac:dyDescent="0.25">
      <c r="A30" s="49" t="s">
        <v>156</v>
      </c>
      <c r="B30" s="29">
        <v>2</v>
      </c>
      <c r="C30" s="52"/>
      <c r="D30" s="29"/>
      <c r="E30" s="30"/>
      <c r="F30" s="31"/>
      <c r="G30" s="32"/>
      <c r="H30" s="32"/>
      <c r="I30" s="32"/>
      <c r="J30" s="29"/>
      <c r="L30"/>
    </row>
    <row r="31" spans="1:12" x14ac:dyDescent="0.25">
      <c r="B31" s="29">
        <v>3</v>
      </c>
      <c r="C31" s="52"/>
      <c r="D31" s="29"/>
      <c r="E31" s="30"/>
      <c r="F31" s="31"/>
      <c r="G31" s="32"/>
      <c r="H31" s="32"/>
      <c r="I31" s="32"/>
      <c r="J31" s="29"/>
      <c r="L31"/>
    </row>
    <row r="32" spans="1:12" x14ac:dyDescent="0.25">
      <c r="B32" s="29">
        <v>4</v>
      </c>
      <c r="C32" s="52"/>
      <c r="D32" s="29"/>
      <c r="E32" s="30"/>
      <c r="F32" s="31"/>
      <c r="G32" s="32"/>
      <c r="H32" s="32"/>
      <c r="I32" s="32"/>
      <c r="J32" s="29"/>
      <c r="L32"/>
    </row>
    <row r="33" spans="2:12" x14ac:dyDescent="0.25">
      <c r="B33" s="29">
        <v>5</v>
      </c>
      <c r="C33" s="52"/>
      <c r="D33" s="29"/>
      <c r="E33" s="30"/>
      <c r="F33" s="31"/>
      <c r="G33" s="32"/>
      <c r="H33" s="32"/>
      <c r="I33" s="32"/>
      <c r="J33" s="29"/>
      <c r="L33"/>
    </row>
    <row r="34" spans="2:12" x14ac:dyDescent="0.25">
      <c r="B34" s="29">
        <v>6</v>
      </c>
      <c r="C34" s="52"/>
      <c r="D34" s="29"/>
      <c r="E34" s="30"/>
      <c r="F34" s="34"/>
      <c r="G34" s="32"/>
      <c r="H34" s="32"/>
      <c r="I34" s="32"/>
      <c r="J34" s="29"/>
      <c r="L34"/>
    </row>
    <row r="35" spans="2:12" x14ac:dyDescent="0.25">
      <c r="B35" s="29">
        <v>7</v>
      </c>
      <c r="C35" s="29"/>
      <c r="D35" s="29"/>
      <c r="E35" s="30"/>
      <c r="F35" s="34"/>
      <c r="G35" s="32"/>
      <c r="H35" s="35"/>
      <c r="I35" s="32"/>
      <c r="J35" s="29"/>
    </row>
    <row r="36" spans="2:12" x14ac:dyDescent="0.25">
      <c r="B36" s="29">
        <v>8</v>
      </c>
      <c r="C36" s="29"/>
      <c r="D36" s="29"/>
      <c r="E36" s="30"/>
      <c r="F36" s="34"/>
      <c r="G36" s="32"/>
      <c r="H36" s="35"/>
      <c r="I36" s="32"/>
      <c r="J36" s="29"/>
    </row>
    <row r="37" spans="2:12" x14ac:dyDescent="0.25">
      <c r="B37" s="29">
        <v>9</v>
      </c>
      <c r="C37" s="29"/>
      <c r="D37" s="29"/>
      <c r="E37" s="30"/>
      <c r="F37" s="34"/>
      <c r="G37" s="32"/>
      <c r="H37" s="35"/>
      <c r="I37" s="32"/>
      <c r="J37" s="29"/>
    </row>
    <row r="38" spans="2:12" x14ac:dyDescent="0.25">
      <c r="B38" s="29">
        <v>10</v>
      </c>
      <c r="C38" s="29"/>
      <c r="D38" s="29"/>
      <c r="E38" s="30"/>
      <c r="F38" s="34"/>
      <c r="G38" s="32"/>
      <c r="H38" s="35"/>
      <c r="I38" s="32"/>
      <c r="J38" s="29"/>
    </row>
    <row r="39" spans="2:12" x14ac:dyDescent="0.25">
      <c r="B39" s="29">
        <v>11</v>
      </c>
      <c r="C39" s="29"/>
      <c r="D39" s="29"/>
      <c r="E39" s="30"/>
      <c r="F39" s="31"/>
      <c r="G39" s="32"/>
      <c r="H39" s="35"/>
      <c r="I39" s="32"/>
      <c r="J39" s="29"/>
    </row>
    <row r="40" spans="2:12" x14ac:dyDescent="0.25">
      <c r="B40" s="29">
        <v>12</v>
      </c>
      <c r="C40" s="29"/>
      <c r="D40" s="29"/>
      <c r="E40" s="30"/>
      <c r="F40" s="31"/>
      <c r="G40" s="32"/>
      <c r="H40" s="35"/>
      <c r="I40" s="32"/>
      <c r="J40" s="29"/>
    </row>
    <row r="41" spans="2:12" x14ac:dyDescent="0.25">
      <c r="B41" s="29">
        <v>13</v>
      </c>
      <c r="C41" s="29"/>
      <c r="D41" s="29"/>
      <c r="E41" s="30"/>
      <c r="F41" s="31"/>
      <c r="G41" s="32"/>
      <c r="H41" s="35"/>
      <c r="I41" s="32"/>
      <c r="J41" s="29"/>
    </row>
    <row r="42" spans="2:12" x14ac:dyDescent="0.25">
      <c r="B42" s="29">
        <v>14</v>
      </c>
      <c r="C42" s="29"/>
      <c r="D42" s="29"/>
      <c r="E42" s="30"/>
      <c r="F42" s="31"/>
      <c r="G42" s="32"/>
      <c r="H42" s="35"/>
      <c r="I42" s="35"/>
      <c r="J42" s="29"/>
    </row>
    <row r="43" spans="2:12" x14ac:dyDescent="0.25">
      <c r="B43" s="29">
        <v>15</v>
      </c>
      <c r="C43" s="29"/>
      <c r="D43" s="29"/>
      <c r="E43" s="30"/>
      <c r="F43" s="31"/>
      <c r="G43" s="32"/>
      <c r="H43" s="36"/>
      <c r="I43" s="32"/>
      <c r="J43" s="29"/>
    </row>
    <row r="44" spans="2:12" x14ac:dyDescent="0.25">
      <c r="B44" s="29">
        <v>16</v>
      </c>
      <c r="C44" s="29"/>
      <c r="D44" s="29"/>
      <c r="E44" s="30"/>
      <c r="F44" s="31"/>
      <c r="G44" s="32"/>
      <c r="H44" s="35"/>
      <c r="I44" s="32"/>
      <c r="J44" s="29"/>
    </row>
    <row r="45" spans="2:12" x14ac:dyDescent="0.25">
      <c r="B45" s="29">
        <v>17</v>
      </c>
      <c r="C45" s="29"/>
      <c r="D45" s="29"/>
      <c r="E45" s="30"/>
      <c r="F45" s="31"/>
      <c r="G45" s="32"/>
      <c r="H45" s="35"/>
      <c r="I45" s="32"/>
      <c r="J45" s="29"/>
    </row>
    <row r="46" spans="2:12" x14ac:dyDescent="0.25">
      <c r="B46" s="29">
        <v>18</v>
      </c>
      <c r="C46" s="29"/>
      <c r="D46" s="29"/>
      <c r="E46" s="30"/>
      <c r="F46" s="31"/>
      <c r="G46" s="32"/>
      <c r="H46" s="35"/>
      <c r="I46" s="31"/>
      <c r="J46" s="29"/>
    </row>
    <row r="47" spans="2:12" x14ac:dyDescent="0.25">
      <c r="B47" s="29">
        <v>19</v>
      </c>
      <c r="C47" s="29"/>
      <c r="D47" s="29"/>
      <c r="E47" s="30"/>
      <c r="F47" s="31"/>
      <c r="G47" s="32"/>
      <c r="H47" s="35"/>
      <c r="I47" s="32"/>
      <c r="J47" s="29"/>
    </row>
    <row r="48" spans="2:12" x14ac:dyDescent="0.25">
      <c r="B48" s="29">
        <v>20</v>
      </c>
      <c r="C48" s="29"/>
      <c r="D48" s="29"/>
      <c r="E48" s="30"/>
      <c r="F48" s="31"/>
      <c r="G48" s="32"/>
      <c r="H48" s="33"/>
      <c r="I48" s="32"/>
      <c r="J48" s="29"/>
    </row>
    <row r="49" spans="2:10" x14ac:dyDescent="0.25">
      <c r="B49" s="29">
        <v>21</v>
      </c>
      <c r="C49" s="29"/>
      <c r="D49" s="29"/>
      <c r="E49" s="30"/>
      <c r="F49" s="31"/>
      <c r="G49" s="32"/>
      <c r="H49" s="35"/>
      <c r="I49" s="32"/>
      <c r="J49" s="29"/>
    </row>
    <row r="50" spans="2:10" x14ac:dyDescent="0.25">
      <c r="B50" s="29">
        <v>22</v>
      </c>
      <c r="C50" s="29"/>
      <c r="D50" s="29"/>
      <c r="E50" s="30"/>
      <c r="F50" s="31"/>
      <c r="G50" s="32"/>
      <c r="H50" s="35"/>
      <c r="I50" s="35"/>
      <c r="J50" s="29"/>
    </row>
    <row r="51" spans="2:10" x14ac:dyDescent="0.25">
      <c r="B51" s="29">
        <v>23</v>
      </c>
      <c r="C51" s="29"/>
      <c r="D51" s="29"/>
      <c r="E51" s="30"/>
      <c r="F51" s="31"/>
      <c r="G51" s="32"/>
      <c r="H51" s="35"/>
      <c r="I51" s="32"/>
      <c r="J51" s="29"/>
    </row>
    <row r="52" spans="2:10" x14ac:dyDescent="0.25">
      <c r="B52" s="29">
        <v>24</v>
      </c>
      <c r="C52" s="29"/>
      <c r="D52" s="29"/>
      <c r="E52" s="30"/>
      <c r="F52" s="31"/>
      <c r="G52" s="37"/>
      <c r="H52" s="35"/>
      <c r="I52" s="32"/>
      <c r="J52" s="29"/>
    </row>
    <row r="53" spans="2:10" x14ac:dyDescent="0.25">
      <c r="B53" s="29">
        <v>25</v>
      </c>
      <c r="C53" s="29"/>
      <c r="D53" s="29"/>
      <c r="E53" s="30"/>
      <c r="F53" s="31"/>
      <c r="G53" s="37"/>
      <c r="H53" s="35"/>
      <c r="I53" s="32"/>
      <c r="J53" s="29"/>
    </row>
    <row r="54" spans="2:10" x14ac:dyDescent="0.25">
      <c r="B54" s="29">
        <v>26</v>
      </c>
      <c r="C54" s="29"/>
      <c r="D54" s="29"/>
      <c r="E54" s="30"/>
      <c r="F54" s="31"/>
      <c r="G54" s="37"/>
      <c r="H54" s="35"/>
      <c r="I54" s="32"/>
      <c r="J54" s="29"/>
    </row>
    <row r="55" spans="2:10" x14ac:dyDescent="0.25">
      <c r="B55" s="29">
        <v>27</v>
      </c>
      <c r="C55" s="29"/>
      <c r="D55" s="29"/>
      <c r="E55" s="30"/>
      <c r="F55" s="31"/>
      <c r="G55" s="37"/>
      <c r="H55" s="35"/>
      <c r="I55" s="32"/>
      <c r="J55" s="29"/>
    </row>
    <row r="56" spans="2:10" x14ac:dyDescent="0.25">
      <c r="B56" s="29">
        <v>28</v>
      </c>
      <c r="C56" s="29"/>
      <c r="D56" s="29"/>
      <c r="E56" s="30"/>
      <c r="F56" s="31"/>
      <c r="G56" s="32"/>
      <c r="H56" s="35"/>
      <c r="I56" s="35"/>
      <c r="J56" s="29"/>
    </row>
    <row r="57" spans="2:10" x14ac:dyDescent="0.25">
      <c r="B57" s="29">
        <v>29</v>
      </c>
      <c r="C57" s="29"/>
      <c r="D57" s="29"/>
      <c r="E57" s="30"/>
      <c r="F57" s="31"/>
      <c r="G57" s="32"/>
      <c r="H57" s="35"/>
      <c r="I57" s="32"/>
      <c r="J57" s="29"/>
    </row>
    <row r="58" spans="2:10" x14ac:dyDescent="0.25">
      <c r="B58" s="29">
        <v>30</v>
      </c>
      <c r="C58" s="29"/>
      <c r="D58" s="29"/>
      <c r="E58" s="30"/>
      <c r="F58" s="31"/>
      <c r="G58" s="32"/>
      <c r="H58" s="35"/>
      <c r="I58" s="35"/>
      <c r="J58" s="29"/>
    </row>
    <row r="59" spans="2:10" x14ac:dyDescent="0.25">
      <c r="B59" s="29">
        <v>31</v>
      </c>
      <c r="C59" s="29"/>
      <c r="D59" s="29"/>
      <c r="E59" s="30"/>
      <c r="F59" s="31"/>
      <c r="G59" s="37"/>
      <c r="H59" s="35"/>
      <c r="I59" s="35"/>
      <c r="J59" s="29"/>
    </row>
    <row r="60" spans="2:10" x14ac:dyDescent="0.25">
      <c r="B60" s="29">
        <v>32</v>
      </c>
      <c r="C60" s="29"/>
      <c r="D60" s="29"/>
      <c r="E60" s="30"/>
      <c r="F60" s="31"/>
      <c r="G60" s="37"/>
      <c r="H60" s="35"/>
      <c r="I60" s="35"/>
      <c r="J60" s="29"/>
    </row>
    <row r="61" spans="2:10" x14ac:dyDescent="0.25">
      <c r="B61" s="29"/>
      <c r="C61" s="50"/>
      <c r="D61" s="29"/>
      <c r="E61" s="30"/>
      <c r="F61" s="31"/>
      <c r="G61" s="37"/>
      <c r="H61" s="35"/>
      <c r="I61" s="35"/>
      <c r="J61" s="29"/>
    </row>
    <row r="62" spans="2:10" x14ac:dyDescent="0.25">
      <c r="B62" s="29"/>
      <c r="C62" s="29"/>
      <c r="D62" s="29"/>
      <c r="E62" s="30"/>
      <c r="F62" s="31"/>
      <c r="G62" s="37"/>
      <c r="H62" s="35"/>
      <c r="I62" s="35"/>
      <c r="J62" s="29"/>
    </row>
    <row r="63" spans="2:10" x14ac:dyDescent="0.25">
      <c r="B63" s="29"/>
      <c r="C63" s="29"/>
      <c r="D63" s="29"/>
      <c r="E63" s="30"/>
      <c r="F63" s="31"/>
      <c r="G63" s="37"/>
      <c r="H63" s="35"/>
      <c r="I63" s="35"/>
      <c r="J63" s="29"/>
    </row>
    <row r="64" spans="2:10" x14ac:dyDescent="0.25">
      <c r="B64" s="29"/>
      <c r="C64" s="29"/>
      <c r="D64" s="29"/>
      <c r="E64" s="30"/>
      <c r="F64" s="31"/>
      <c r="G64" s="32"/>
      <c r="H64" s="35"/>
      <c r="I64" s="35"/>
      <c r="J64" s="29"/>
    </row>
    <row r="65" spans="2:10" x14ac:dyDescent="0.25">
      <c r="B65" s="29"/>
      <c r="C65" s="29"/>
      <c r="D65" s="29"/>
      <c r="E65" s="30"/>
      <c r="F65" s="31"/>
      <c r="G65" s="32"/>
      <c r="H65" s="35"/>
      <c r="I65" s="35"/>
      <c r="J65" s="29"/>
    </row>
    <row r="66" spans="2:10" x14ac:dyDescent="0.25">
      <c r="B66" s="29"/>
      <c r="C66" s="29"/>
      <c r="D66" s="29"/>
      <c r="E66" s="30"/>
      <c r="F66" s="31"/>
      <c r="G66" s="32"/>
      <c r="H66" s="35"/>
      <c r="I66" s="35"/>
      <c r="J66" s="29"/>
    </row>
    <row r="67" spans="2:10" x14ac:dyDescent="0.25">
      <c r="B67" s="29"/>
      <c r="C67" s="29"/>
      <c r="D67" s="29"/>
      <c r="E67" s="30"/>
      <c r="F67" s="31"/>
      <c r="G67" s="37"/>
      <c r="H67" s="35"/>
      <c r="I67" s="35"/>
      <c r="J67" s="29"/>
    </row>
    <row r="68" spans="2:10" x14ac:dyDescent="0.25">
      <c r="B68" s="29"/>
      <c r="C68" s="29"/>
      <c r="D68" s="29"/>
      <c r="E68" s="30"/>
      <c r="F68" s="31"/>
      <c r="G68" s="32"/>
      <c r="H68" s="35"/>
      <c r="I68" s="32"/>
      <c r="J68" s="29"/>
    </row>
    <row r="69" spans="2:10" x14ac:dyDescent="0.25">
      <c r="B69" s="29"/>
      <c r="C69" s="29"/>
      <c r="D69" s="29"/>
      <c r="E69" s="30"/>
      <c r="F69" s="31"/>
      <c r="G69" s="37"/>
      <c r="H69" s="35"/>
      <c r="I69" s="32"/>
      <c r="J69" s="29"/>
    </row>
    <row r="70" spans="2:10" x14ac:dyDescent="0.25">
      <c r="B70" s="29"/>
      <c r="C70" s="29"/>
      <c r="D70" s="29"/>
      <c r="E70" s="30"/>
      <c r="F70" s="31"/>
      <c r="G70" s="32"/>
      <c r="H70" s="35"/>
      <c r="I70" s="32"/>
      <c r="J70" s="29"/>
    </row>
    <row r="71" spans="2:10" x14ac:dyDescent="0.25">
      <c r="B71" s="29"/>
      <c r="C71" s="29"/>
      <c r="D71" s="29"/>
      <c r="E71" s="30"/>
      <c r="F71" s="31"/>
      <c r="G71" s="32"/>
      <c r="H71" s="35"/>
      <c r="I71" s="32"/>
      <c r="J71" s="29"/>
    </row>
    <row r="72" spans="2:10" x14ac:dyDescent="0.25">
      <c r="B72" s="29"/>
      <c r="C72" s="29"/>
      <c r="D72" s="29"/>
      <c r="E72" s="30"/>
      <c r="F72" s="31"/>
      <c r="G72" s="37"/>
      <c r="H72" s="35"/>
      <c r="I72" s="32"/>
      <c r="J72" s="29"/>
    </row>
    <row r="73" spans="2:10" x14ac:dyDescent="0.25">
      <c r="B73" s="29"/>
      <c r="C73" s="29"/>
      <c r="D73" s="29"/>
      <c r="E73" s="30"/>
      <c r="F73" s="31"/>
      <c r="G73" s="37"/>
      <c r="H73" s="35"/>
      <c r="I73" s="32"/>
      <c r="J73" s="29"/>
    </row>
    <row r="74" spans="2:10" x14ac:dyDescent="0.25">
      <c r="B74" s="29"/>
      <c r="C74" s="29"/>
      <c r="D74" s="29"/>
      <c r="E74" s="30"/>
      <c r="F74" s="31"/>
      <c r="G74" s="37"/>
      <c r="H74" s="35"/>
      <c r="I74" s="32"/>
      <c r="J74" s="29"/>
    </row>
    <row r="75" spans="2:10" x14ac:dyDescent="0.25">
      <c r="B75" s="29"/>
      <c r="C75" s="29"/>
      <c r="D75" s="29"/>
      <c r="E75" s="30"/>
      <c r="F75" s="31"/>
      <c r="G75" s="32"/>
      <c r="H75" s="35"/>
      <c r="I75" s="32"/>
      <c r="J75" s="29"/>
    </row>
    <row r="76" spans="2:10" x14ac:dyDescent="0.25">
      <c r="B76" s="29"/>
      <c r="C76" s="29"/>
      <c r="D76" s="29"/>
      <c r="E76" s="30"/>
      <c r="F76" s="31"/>
      <c r="G76" s="32"/>
      <c r="H76" s="35"/>
      <c r="I76" s="32"/>
      <c r="J76" s="29"/>
    </row>
    <row r="77" spans="2:10" x14ac:dyDescent="0.25">
      <c r="B77" s="29"/>
      <c r="C77" s="29"/>
      <c r="D77" s="29"/>
      <c r="E77" s="30"/>
      <c r="F77" s="29"/>
      <c r="G77" s="38"/>
      <c r="H77" s="29"/>
      <c r="I77" s="32"/>
      <c r="J77" s="29"/>
    </row>
    <row r="78" spans="2:10" x14ac:dyDescent="0.25">
      <c r="C78" s="39"/>
      <c r="G78" s="40"/>
    </row>
    <row r="79" spans="2:10" x14ac:dyDescent="0.25">
      <c r="C79" s="39"/>
      <c r="G79" s="40"/>
    </row>
    <row r="80" spans="2:10" x14ac:dyDescent="0.25">
      <c r="C80" s="39"/>
      <c r="G80" s="40"/>
    </row>
    <row r="81" spans="3:7" x14ac:dyDescent="0.25">
      <c r="C81" s="39"/>
      <c r="G81" s="40"/>
    </row>
    <row r="82" spans="3:7" x14ac:dyDescent="0.25">
      <c r="C82" s="39"/>
      <c r="G82" s="40"/>
    </row>
    <row r="83" spans="3:7" x14ac:dyDescent="0.25">
      <c r="C83" s="39"/>
      <c r="G83" s="40"/>
    </row>
    <row r="84" spans="3:7" x14ac:dyDescent="0.25">
      <c r="C84" s="39"/>
      <c r="G84" s="40"/>
    </row>
    <row r="85" spans="3:7" x14ac:dyDescent="0.25">
      <c r="C85" s="39"/>
      <c r="G85" s="40"/>
    </row>
    <row r="86" spans="3:7" x14ac:dyDescent="0.25">
      <c r="C86" s="39"/>
      <c r="G86" s="40"/>
    </row>
    <row r="87" spans="3:7" x14ac:dyDescent="0.25">
      <c r="C87" s="39"/>
      <c r="G87" s="40"/>
    </row>
    <row r="88" spans="3:7" x14ac:dyDescent="0.25">
      <c r="C88" s="39"/>
      <c r="G88" s="40"/>
    </row>
    <row r="89" spans="3:7" x14ac:dyDescent="0.25">
      <c r="C89" s="39"/>
      <c r="G89" s="40"/>
    </row>
    <row r="90" spans="3:7" x14ac:dyDescent="0.25">
      <c r="C90" s="39"/>
      <c r="G90" s="40"/>
    </row>
    <row r="91" spans="3:7" x14ac:dyDescent="0.25">
      <c r="C91" s="39"/>
      <c r="G91" s="40"/>
    </row>
    <row r="92" spans="3:7" x14ac:dyDescent="0.25">
      <c r="C92" s="39"/>
      <c r="G92" s="40"/>
    </row>
    <row r="93" spans="3:7" x14ac:dyDescent="0.25">
      <c r="C93" s="39"/>
      <c r="G93" s="40"/>
    </row>
    <row r="94" spans="3:7" x14ac:dyDescent="0.25">
      <c r="C94" s="39"/>
      <c r="G94" s="40"/>
    </row>
    <row r="95" spans="3:7" x14ac:dyDescent="0.25">
      <c r="C95" s="39"/>
      <c r="G95" s="40"/>
    </row>
    <row r="96" spans="3:7" x14ac:dyDescent="0.25">
      <c r="C96" s="39"/>
      <c r="G96" s="40"/>
    </row>
    <row r="97" spans="1:10" x14ac:dyDescent="0.25">
      <c r="C97" s="39"/>
      <c r="G97" s="40"/>
    </row>
    <row r="98" spans="1:10" x14ac:dyDescent="0.25">
      <c r="C98" s="39"/>
      <c r="G98" s="40"/>
    </row>
    <row r="99" spans="1:10" x14ac:dyDescent="0.25">
      <c r="C99" s="39"/>
      <c r="G99" s="40"/>
    </row>
    <row r="100" spans="1:10" ht="31.5" x14ac:dyDescent="0.25">
      <c r="B100" s="44" t="s">
        <v>151</v>
      </c>
      <c r="C100" s="44" t="s">
        <v>43</v>
      </c>
      <c r="D100" s="44" t="s">
        <v>115</v>
      </c>
      <c r="E100" s="26" t="s">
        <v>38</v>
      </c>
      <c r="F100" s="26" t="s">
        <v>44</v>
      </c>
      <c r="G100" s="27" t="s">
        <v>45</v>
      </c>
      <c r="H100" s="26" t="s">
        <v>31</v>
      </c>
      <c r="I100" s="28"/>
      <c r="J100" s="26" t="s">
        <v>46</v>
      </c>
    </row>
    <row r="101" spans="1:10" x14ac:dyDescent="0.25">
      <c r="A101" s="49" t="s">
        <v>157</v>
      </c>
      <c r="B101" s="29">
        <v>1</v>
      </c>
      <c r="C101" s="29"/>
      <c r="D101" s="29">
        <v>1</v>
      </c>
      <c r="E101" s="30" t="s">
        <v>47</v>
      </c>
      <c r="F101" s="31"/>
      <c r="G101" s="32" t="s">
        <v>48</v>
      </c>
      <c r="H101" s="29">
        <v>12</v>
      </c>
      <c r="I101" s="32"/>
      <c r="J101" s="29"/>
    </row>
    <row r="102" spans="1:10" x14ac:dyDescent="0.25">
      <c r="B102" s="29">
        <v>2</v>
      </c>
      <c r="C102" s="29"/>
      <c r="D102" s="29">
        <v>1</v>
      </c>
      <c r="E102" s="30" t="s">
        <v>49</v>
      </c>
      <c r="F102" s="31"/>
      <c r="G102" s="32" t="s">
        <v>48</v>
      </c>
      <c r="H102" s="29">
        <v>4</v>
      </c>
      <c r="I102" s="32"/>
      <c r="J102" s="29"/>
    </row>
    <row r="103" spans="1:10" x14ac:dyDescent="0.25">
      <c r="B103" s="29">
        <v>3</v>
      </c>
      <c r="C103" s="29"/>
      <c r="D103" s="29">
        <v>2</v>
      </c>
      <c r="E103" s="30" t="s">
        <v>50</v>
      </c>
      <c r="F103" s="31"/>
      <c r="G103" s="32" t="s">
        <v>48</v>
      </c>
      <c r="H103" s="29">
        <v>6</v>
      </c>
      <c r="I103" s="32"/>
      <c r="J103" s="29"/>
    </row>
    <row r="104" spans="1:10" x14ac:dyDescent="0.25">
      <c r="B104" s="29">
        <v>4</v>
      </c>
      <c r="C104" s="29"/>
      <c r="D104" s="29">
        <v>3</v>
      </c>
      <c r="E104" s="30" t="s">
        <v>147</v>
      </c>
      <c r="F104" s="31" t="s">
        <v>51</v>
      </c>
      <c r="G104" s="32" t="s">
        <v>52</v>
      </c>
      <c r="H104" s="29">
        <v>21</v>
      </c>
      <c r="I104" s="32"/>
      <c r="J104" s="29">
        <v>10</v>
      </c>
    </row>
    <row r="105" spans="1:10" x14ac:dyDescent="0.25">
      <c r="B105" s="29"/>
      <c r="C105" s="29"/>
      <c r="D105" s="29">
        <v>3</v>
      </c>
      <c r="E105" s="30" t="s">
        <v>148</v>
      </c>
      <c r="F105" s="31" t="s">
        <v>51</v>
      </c>
      <c r="G105" s="32" t="s">
        <v>52</v>
      </c>
      <c r="H105" s="33">
        <v>30</v>
      </c>
      <c r="I105" s="32"/>
      <c r="J105" s="29">
        <v>1</v>
      </c>
    </row>
    <row r="106" spans="1:10" x14ac:dyDescent="0.25">
      <c r="B106" s="29"/>
      <c r="C106" s="29"/>
      <c r="D106" s="29">
        <v>3</v>
      </c>
      <c r="E106" s="30" t="s">
        <v>53</v>
      </c>
      <c r="F106" s="34" t="s">
        <v>51</v>
      </c>
      <c r="G106" s="32" t="s">
        <v>52</v>
      </c>
      <c r="H106" s="35">
        <v>47</v>
      </c>
      <c r="I106" s="32"/>
      <c r="J106" s="29">
        <v>0</v>
      </c>
    </row>
    <row r="107" spans="1:10" x14ac:dyDescent="0.25">
      <c r="B107" s="29"/>
      <c r="C107" s="29"/>
      <c r="D107" s="29">
        <v>4</v>
      </c>
      <c r="E107" s="30" t="s">
        <v>54</v>
      </c>
      <c r="F107" s="34" t="s">
        <v>51</v>
      </c>
      <c r="G107" s="32" t="s">
        <v>55</v>
      </c>
      <c r="H107" s="35">
        <v>16</v>
      </c>
      <c r="I107" s="32"/>
      <c r="J107" s="29">
        <v>10</v>
      </c>
    </row>
    <row r="108" spans="1:10" x14ac:dyDescent="0.25">
      <c r="B108" s="29"/>
      <c r="C108" s="29"/>
      <c r="D108" s="29">
        <v>4</v>
      </c>
      <c r="E108" s="30" t="s">
        <v>56</v>
      </c>
      <c r="F108" s="34" t="s">
        <v>51</v>
      </c>
      <c r="G108" s="32" t="s">
        <v>57</v>
      </c>
      <c r="H108" s="35">
        <v>88</v>
      </c>
      <c r="I108" s="32"/>
      <c r="J108" s="29">
        <v>0</v>
      </c>
    </row>
    <row r="109" spans="1:10" x14ac:dyDescent="0.25">
      <c r="B109" s="29"/>
      <c r="C109" s="29"/>
      <c r="D109" s="29">
        <v>4</v>
      </c>
      <c r="E109" s="30" t="s">
        <v>58</v>
      </c>
      <c r="F109" s="34" t="s">
        <v>51</v>
      </c>
      <c r="G109" s="32" t="s">
        <v>59</v>
      </c>
      <c r="H109" s="35">
        <v>19</v>
      </c>
      <c r="I109" s="32"/>
      <c r="J109" s="29">
        <v>7</v>
      </c>
    </row>
    <row r="110" spans="1:10" x14ac:dyDescent="0.25">
      <c r="B110" s="29"/>
      <c r="C110" s="29"/>
      <c r="D110" s="29">
        <v>4</v>
      </c>
      <c r="E110" s="30" t="s">
        <v>60</v>
      </c>
      <c r="F110" s="34" t="s">
        <v>51</v>
      </c>
      <c r="G110" s="32" t="s">
        <v>59</v>
      </c>
      <c r="H110" s="35">
        <v>14</v>
      </c>
      <c r="I110" s="32"/>
      <c r="J110" s="29">
        <v>12</v>
      </c>
    </row>
    <row r="111" spans="1:10" x14ac:dyDescent="0.25">
      <c r="B111" s="29"/>
      <c r="C111" s="29"/>
      <c r="D111" s="29">
        <v>4</v>
      </c>
      <c r="E111" s="30" t="s">
        <v>61</v>
      </c>
      <c r="F111" s="31" t="s">
        <v>51</v>
      </c>
      <c r="G111" s="32" t="s">
        <v>59</v>
      </c>
      <c r="H111" s="35">
        <v>2</v>
      </c>
      <c r="I111" s="32"/>
      <c r="J111" s="29">
        <v>24</v>
      </c>
    </row>
    <row r="112" spans="1:10" x14ac:dyDescent="0.25">
      <c r="B112" s="29"/>
      <c r="C112" s="29"/>
      <c r="D112" s="29">
        <v>4</v>
      </c>
      <c r="E112" s="30" t="s">
        <v>62</v>
      </c>
      <c r="F112" s="31" t="s">
        <v>51</v>
      </c>
      <c r="G112" s="32" t="s">
        <v>59</v>
      </c>
      <c r="H112" s="35">
        <v>50</v>
      </c>
      <c r="I112" s="32"/>
      <c r="J112" s="29">
        <v>0</v>
      </c>
    </row>
    <row r="113" spans="2:10" x14ac:dyDescent="0.25">
      <c r="B113" s="29"/>
      <c r="C113" s="29"/>
      <c r="D113" s="29"/>
      <c r="E113" s="30" t="s">
        <v>63</v>
      </c>
      <c r="F113" s="31" t="s">
        <v>51</v>
      </c>
      <c r="G113" s="32" t="s">
        <v>64</v>
      </c>
      <c r="H113" s="35">
        <v>9</v>
      </c>
      <c r="I113" s="32"/>
      <c r="J113" s="29">
        <v>17</v>
      </c>
    </row>
    <row r="114" spans="2:10" x14ac:dyDescent="0.25">
      <c r="B114" s="29"/>
      <c r="C114" s="29"/>
      <c r="D114" s="29">
        <v>4</v>
      </c>
      <c r="E114" s="30" t="s">
        <v>65</v>
      </c>
      <c r="F114" s="31" t="s">
        <v>51</v>
      </c>
      <c r="G114" s="32" t="s">
        <v>57</v>
      </c>
      <c r="H114" s="35">
        <v>10</v>
      </c>
      <c r="I114" s="35" t="s">
        <v>66</v>
      </c>
      <c r="J114" s="29">
        <v>22</v>
      </c>
    </row>
    <row r="115" spans="2:10" x14ac:dyDescent="0.25">
      <c r="B115" s="29"/>
      <c r="C115" s="29"/>
      <c r="D115" s="29">
        <v>5</v>
      </c>
      <c r="E115" s="30" t="s">
        <v>67</v>
      </c>
      <c r="F115" s="31" t="s">
        <v>51</v>
      </c>
      <c r="G115" s="32" t="s">
        <v>52</v>
      </c>
      <c r="H115" s="36">
        <v>1</v>
      </c>
      <c r="I115" s="32"/>
      <c r="J115" s="29">
        <v>30</v>
      </c>
    </row>
    <row r="116" spans="2:10" x14ac:dyDescent="0.25">
      <c r="B116" s="29"/>
      <c r="C116" s="29"/>
      <c r="D116" s="29">
        <v>5</v>
      </c>
      <c r="E116" s="30" t="s">
        <v>68</v>
      </c>
      <c r="F116" s="31" t="s">
        <v>51</v>
      </c>
      <c r="G116" s="32" t="s">
        <v>52</v>
      </c>
      <c r="H116" s="35" t="s">
        <v>69</v>
      </c>
      <c r="I116" s="32"/>
      <c r="J116" s="29"/>
    </row>
    <row r="117" spans="2:10" x14ac:dyDescent="0.25">
      <c r="B117" s="29"/>
      <c r="C117" s="29"/>
      <c r="D117" s="29">
        <v>5</v>
      </c>
      <c r="E117" s="30" t="s">
        <v>70</v>
      </c>
      <c r="F117" s="31" t="s">
        <v>51</v>
      </c>
      <c r="G117" s="32" t="s">
        <v>52</v>
      </c>
      <c r="H117" s="35">
        <v>41</v>
      </c>
      <c r="I117" s="32"/>
      <c r="J117" s="29">
        <v>0</v>
      </c>
    </row>
    <row r="118" spans="2:10" x14ac:dyDescent="0.25">
      <c r="B118" s="29"/>
      <c r="C118" s="29"/>
      <c r="D118" s="29">
        <v>5</v>
      </c>
      <c r="E118" s="30" t="s">
        <v>71</v>
      </c>
      <c r="F118" s="31" t="s">
        <v>51</v>
      </c>
      <c r="G118" s="32" t="s">
        <v>55</v>
      </c>
      <c r="H118" s="35">
        <v>12</v>
      </c>
      <c r="I118" s="31" t="s">
        <v>66</v>
      </c>
      <c r="J118" s="29">
        <v>28</v>
      </c>
    </row>
    <row r="119" spans="2:10" x14ac:dyDescent="0.25">
      <c r="B119" s="29"/>
      <c r="C119" s="29"/>
      <c r="D119" s="29">
        <v>5</v>
      </c>
      <c r="E119" s="30" t="s">
        <v>72</v>
      </c>
      <c r="F119" s="31" t="s">
        <v>51</v>
      </c>
      <c r="G119" s="32" t="s">
        <v>52</v>
      </c>
      <c r="H119" s="35">
        <v>25</v>
      </c>
      <c r="I119" s="32"/>
      <c r="J119" s="29">
        <v>6</v>
      </c>
    </row>
    <row r="120" spans="2:10" x14ac:dyDescent="0.25">
      <c r="B120" s="29"/>
      <c r="C120" s="29"/>
      <c r="D120" s="29">
        <v>6</v>
      </c>
      <c r="E120" s="30" t="s">
        <v>73</v>
      </c>
      <c r="F120" s="31" t="s">
        <v>51</v>
      </c>
      <c r="G120" s="32" t="s">
        <v>52</v>
      </c>
      <c r="H120" s="33">
        <v>85</v>
      </c>
      <c r="I120" s="32"/>
      <c r="J120" s="29">
        <v>0</v>
      </c>
    </row>
    <row r="121" spans="2:10" x14ac:dyDescent="0.25">
      <c r="B121" s="29"/>
      <c r="C121" s="29"/>
      <c r="D121" s="29">
        <v>6</v>
      </c>
      <c r="E121" s="30" t="s">
        <v>74</v>
      </c>
      <c r="F121" s="31" t="s">
        <v>51</v>
      </c>
      <c r="G121" s="32" t="s">
        <v>57</v>
      </c>
      <c r="H121" s="35">
        <v>5</v>
      </c>
      <c r="I121" s="32"/>
      <c r="J121" s="29">
        <v>16</v>
      </c>
    </row>
    <row r="122" spans="2:10" x14ac:dyDescent="0.25">
      <c r="B122" s="29"/>
      <c r="C122" s="29"/>
      <c r="D122" s="29">
        <v>6</v>
      </c>
      <c r="E122" s="30" t="s">
        <v>149</v>
      </c>
      <c r="F122" s="31" t="s">
        <v>51</v>
      </c>
      <c r="G122" s="32" t="s">
        <v>75</v>
      </c>
      <c r="H122" s="35">
        <v>5</v>
      </c>
      <c r="I122" s="35" t="s">
        <v>66</v>
      </c>
      <c r="J122" s="29">
        <v>32</v>
      </c>
    </row>
    <row r="123" spans="2:10" x14ac:dyDescent="0.25">
      <c r="B123" s="29"/>
      <c r="C123" s="29"/>
      <c r="D123" s="29">
        <v>6</v>
      </c>
      <c r="E123" s="30" t="s">
        <v>76</v>
      </c>
      <c r="F123" s="31" t="s">
        <v>51</v>
      </c>
      <c r="G123" s="32" t="s">
        <v>55</v>
      </c>
      <c r="H123" s="35">
        <v>8</v>
      </c>
      <c r="I123" s="32"/>
      <c r="J123" s="29">
        <v>14</v>
      </c>
    </row>
    <row r="124" spans="2:10" x14ac:dyDescent="0.25">
      <c r="B124" s="29"/>
      <c r="C124" s="29"/>
      <c r="D124" s="29">
        <v>6</v>
      </c>
      <c r="E124" s="30" t="s">
        <v>77</v>
      </c>
      <c r="F124" s="31" t="s">
        <v>51</v>
      </c>
      <c r="G124" s="37" t="s">
        <v>59</v>
      </c>
      <c r="H124" s="35">
        <v>23</v>
      </c>
      <c r="I124" s="32"/>
      <c r="J124" s="29">
        <v>3</v>
      </c>
    </row>
    <row r="125" spans="2:10" x14ac:dyDescent="0.25">
      <c r="B125" s="29"/>
      <c r="C125" s="29"/>
      <c r="D125" s="29">
        <v>6</v>
      </c>
      <c r="E125" s="30" t="s">
        <v>78</v>
      </c>
      <c r="F125" s="31" t="s">
        <v>51</v>
      </c>
      <c r="G125" s="37" t="s">
        <v>59</v>
      </c>
      <c r="H125" s="35">
        <v>34</v>
      </c>
      <c r="I125" s="32"/>
      <c r="J125" s="29">
        <v>2</v>
      </c>
    </row>
    <row r="126" spans="2:10" x14ac:dyDescent="0.25">
      <c r="B126" s="29"/>
      <c r="C126" s="29"/>
      <c r="D126" s="29">
        <v>6</v>
      </c>
      <c r="E126" s="30" t="s">
        <v>79</v>
      </c>
      <c r="F126" s="31" t="s">
        <v>51</v>
      </c>
      <c r="G126" s="37" t="s">
        <v>59</v>
      </c>
      <c r="H126" s="35">
        <v>22</v>
      </c>
      <c r="I126" s="32"/>
      <c r="J126" s="29">
        <v>0</v>
      </c>
    </row>
    <row r="127" spans="2:10" x14ac:dyDescent="0.25">
      <c r="B127" s="29"/>
      <c r="C127" s="29"/>
      <c r="D127" s="29"/>
      <c r="E127" s="30" t="s">
        <v>80</v>
      </c>
      <c r="F127" s="31" t="s">
        <v>51</v>
      </c>
      <c r="G127" s="37" t="s">
        <v>64</v>
      </c>
      <c r="H127" s="35">
        <v>24</v>
      </c>
      <c r="I127" s="32"/>
      <c r="J127" s="29">
        <v>2</v>
      </c>
    </row>
    <row r="128" spans="2:10" x14ac:dyDescent="0.25">
      <c r="B128" s="29"/>
      <c r="C128" s="29"/>
      <c r="D128" s="29">
        <v>6</v>
      </c>
      <c r="E128" s="30" t="s">
        <v>81</v>
      </c>
      <c r="F128" s="31" t="s">
        <v>51</v>
      </c>
      <c r="G128" s="32" t="s">
        <v>57</v>
      </c>
      <c r="H128" s="35">
        <v>8</v>
      </c>
      <c r="I128" s="35" t="s">
        <v>66</v>
      </c>
      <c r="J128" s="29">
        <v>26</v>
      </c>
    </row>
    <row r="129" spans="2:10" x14ac:dyDescent="0.25">
      <c r="B129" s="29"/>
      <c r="C129" s="29"/>
      <c r="D129" s="29">
        <v>6</v>
      </c>
      <c r="E129" s="30" t="s">
        <v>82</v>
      </c>
      <c r="F129" s="31" t="s">
        <v>51</v>
      </c>
      <c r="G129" s="32" t="s">
        <v>57</v>
      </c>
      <c r="H129" s="35">
        <v>6</v>
      </c>
      <c r="I129" s="32"/>
      <c r="J129" s="29">
        <v>15</v>
      </c>
    </row>
    <row r="130" spans="2:10" x14ac:dyDescent="0.25">
      <c r="B130" s="29"/>
      <c r="C130" s="29"/>
      <c r="D130" s="29">
        <v>7</v>
      </c>
      <c r="E130" s="30" t="s">
        <v>83</v>
      </c>
      <c r="F130" s="31" t="s">
        <v>51</v>
      </c>
      <c r="G130" s="32" t="s">
        <v>57</v>
      </c>
      <c r="H130" s="35">
        <v>17</v>
      </c>
      <c r="I130" s="35" t="s">
        <v>66</v>
      </c>
      <c r="J130" s="29">
        <v>8</v>
      </c>
    </row>
    <row r="131" spans="2:10" x14ac:dyDescent="0.25">
      <c r="B131" s="29"/>
      <c r="C131" s="29"/>
      <c r="D131" s="29">
        <v>7</v>
      </c>
      <c r="E131" s="30" t="s">
        <v>84</v>
      </c>
      <c r="F131" s="31" t="s">
        <v>51</v>
      </c>
      <c r="G131" s="37" t="s">
        <v>59</v>
      </c>
      <c r="H131" s="35">
        <v>62</v>
      </c>
      <c r="I131" s="35" t="s">
        <v>66</v>
      </c>
      <c r="J131" s="29">
        <v>0</v>
      </c>
    </row>
    <row r="132" spans="2:10" x14ac:dyDescent="0.25">
      <c r="B132" s="29"/>
      <c r="C132" s="29"/>
      <c r="D132" s="29">
        <v>7</v>
      </c>
      <c r="E132" s="30" t="s">
        <v>85</v>
      </c>
      <c r="F132" s="31" t="s">
        <v>51</v>
      </c>
      <c r="G132" s="37" t="s">
        <v>59</v>
      </c>
      <c r="H132" s="35">
        <v>24</v>
      </c>
      <c r="I132" s="35" t="s">
        <v>66</v>
      </c>
      <c r="J132" s="29">
        <v>4</v>
      </c>
    </row>
    <row r="133" spans="2:10" x14ac:dyDescent="0.25">
      <c r="B133" s="29"/>
      <c r="C133" s="29"/>
      <c r="D133" s="29">
        <v>7</v>
      </c>
      <c r="E133" s="30" t="s">
        <v>86</v>
      </c>
      <c r="F133" s="31" t="s">
        <v>51</v>
      </c>
      <c r="G133" s="37" t="s">
        <v>59</v>
      </c>
      <c r="H133" s="35">
        <v>2</v>
      </c>
      <c r="I133" s="35" t="s">
        <v>66</v>
      </c>
      <c r="J133" s="29">
        <v>38</v>
      </c>
    </row>
    <row r="134" spans="2:10" x14ac:dyDescent="0.25">
      <c r="B134" s="29"/>
      <c r="C134" s="29"/>
      <c r="D134" s="29">
        <v>7</v>
      </c>
      <c r="E134" s="30" t="s">
        <v>87</v>
      </c>
      <c r="F134" s="31" t="s">
        <v>51</v>
      </c>
      <c r="G134" s="37" t="s">
        <v>59</v>
      </c>
      <c r="H134" s="35">
        <v>34</v>
      </c>
      <c r="I134" s="35" t="s">
        <v>66</v>
      </c>
      <c r="J134" s="29">
        <v>0</v>
      </c>
    </row>
    <row r="135" spans="2:10" x14ac:dyDescent="0.25">
      <c r="B135" s="29"/>
      <c r="C135" s="29"/>
      <c r="D135" s="29"/>
      <c r="E135" s="30" t="s">
        <v>88</v>
      </c>
      <c r="F135" s="31" t="s">
        <v>51</v>
      </c>
      <c r="G135" s="37" t="s">
        <v>64</v>
      </c>
      <c r="H135" s="35">
        <v>17</v>
      </c>
      <c r="I135" s="35" t="s">
        <v>66</v>
      </c>
      <c r="J135" s="29">
        <v>18</v>
      </c>
    </row>
    <row r="136" spans="2:10" x14ac:dyDescent="0.25">
      <c r="B136" s="29"/>
      <c r="C136" s="29"/>
      <c r="D136" s="29">
        <v>7</v>
      </c>
      <c r="E136" s="30" t="s">
        <v>89</v>
      </c>
      <c r="F136" s="31" t="s">
        <v>51</v>
      </c>
      <c r="G136" s="32" t="s">
        <v>57</v>
      </c>
      <c r="H136" s="35">
        <v>6</v>
      </c>
      <c r="I136" s="35" t="s">
        <v>66</v>
      </c>
      <c r="J136" s="29">
        <v>30</v>
      </c>
    </row>
    <row r="137" spans="2:10" x14ac:dyDescent="0.25">
      <c r="B137" s="29"/>
      <c r="C137" s="29"/>
      <c r="D137" s="29">
        <v>8</v>
      </c>
      <c r="E137" s="30" t="s">
        <v>90</v>
      </c>
      <c r="F137" s="31" t="s">
        <v>51</v>
      </c>
      <c r="G137" s="32" t="s">
        <v>55</v>
      </c>
      <c r="H137" s="35">
        <v>20</v>
      </c>
      <c r="I137" s="35"/>
      <c r="J137" s="29">
        <v>6</v>
      </c>
    </row>
    <row r="138" spans="2:10" x14ac:dyDescent="0.25">
      <c r="B138" s="29"/>
      <c r="C138" s="29"/>
      <c r="D138" s="29">
        <v>8</v>
      </c>
      <c r="E138" s="30" t="s">
        <v>91</v>
      </c>
      <c r="F138" s="31" t="s">
        <v>51</v>
      </c>
      <c r="G138" s="32" t="s">
        <v>57</v>
      </c>
      <c r="H138" s="35">
        <v>10</v>
      </c>
      <c r="I138" s="35"/>
      <c r="J138" s="29">
        <v>11</v>
      </c>
    </row>
    <row r="139" spans="2:10" x14ac:dyDescent="0.25">
      <c r="B139" s="29"/>
      <c r="C139" s="29"/>
      <c r="D139" s="29">
        <v>8</v>
      </c>
      <c r="E139" s="30" t="s">
        <v>92</v>
      </c>
      <c r="F139" s="31" t="s">
        <v>51</v>
      </c>
      <c r="G139" s="37" t="s">
        <v>57</v>
      </c>
      <c r="H139" s="35">
        <v>10</v>
      </c>
      <c r="I139" s="35"/>
      <c r="J139" s="29">
        <v>11</v>
      </c>
    </row>
    <row r="140" spans="2:10" x14ac:dyDescent="0.25">
      <c r="B140" s="29"/>
      <c r="C140" s="29"/>
      <c r="D140" s="29">
        <v>8</v>
      </c>
      <c r="E140" s="30" t="s">
        <v>93</v>
      </c>
      <c r="F140" s="31" t="s">
        <v>51</v>
      </c>
      <c r="G140" s="32" t="s">
        <v>57</v>
      </c>
      <c r="H140" s="35">
        <v>19</v>
      </c>
      <c r="I140" s="32"/>
      <c r="J140" s="29">
        <v>2</v>
      </c>
    </row>
    <row r="141" spans="2:10" x14ac:dyDescent="0.25">
      <c r="B141" s="29"/>
      <c r="C141" s="29"/>
      <c r="D141" s="29">
        <v>8</v>
      </c>
      <c r="E141" s="30" t="s">
        <v>94</v>
      </c>
      <c r="F141" s="31" t="s">
        <v>51</v>
      </c>
      <c r="G141" s="37" t="s">
        <v>57</v>
      </c>
      <c r="H141" s="35">
        <v>5</v>
      </c>
      <c r="I141" s="32"/>
      <c r="J141" s="29">
        <v>16</v>
      </c>
    </row>
    <row r="142" spans="2:10" x14ac:dyDescent="0.25">
      <c r="B142" s="29"/>
      <c r="C142" s="29"/>
      <c r="D142" s="29">
        <v>9</v>
      </c>
      <c r="E142" s="30" t="s">
        <v>95</v>
      </c>
      <c r="F142" s="31" t="s">
        <v>51</v>
      </c>
      <c r="G142" s="32" t="s">
        <v>96</v>
      </c>
      <c r="H142" s="35">
        <v>8</v>
      </c>
      <c r="I142" s="32"/>
      <c r="J142" s="29">
        <v>20</v>
      </c>
    </row>
    <row r="143" spans="2:10" x14ac:dyDescent="0.25">
      <c r="B143" s="29"/>
      <c r="C143" s="29"/>
      <c r="D143" s="29">
        <v>8</v>
      </c>
      <c r="E143" s="30" t="s">
        <v>97</v>
      </c>
      <c r="F143" s="31" t="s">
        <v>51</v>
      </c>
      <c r="G143" s="32" t="s">
        <v>75</v>
      </c>
      <c r="H143" s="35">
        <v>2</v>
      </c>
      <c r="I143" s="32"/>
      <c r="J143" s="29">
        <v>19</v>
      </c>
    </row>
    <row r="144" spans="2:10" x14ac:dyDescent="0.25">
      <c r="B144" s="29"/>
      <c r="C144" s="29"/>
      <c r="D144" s="29"/>
      <c r="E144" s="30" t="s">
        <v>98</v>
      </c>
      <c r="F144" s="31" t="s">
        <v>51</v>
      </c>
      <c r="G144" s="37" t="s">
        <v>57</v>
      </c>
      <c r="H144" s="35">
        <v>6</v>
      </c>
      <c r="I144" s="32"/>
      <c r="J144" s="29">
        <v>15</v>
      </c>
    </row>
    <row r="145" spans="2:10" x14ac:dyDescent="0.25">
      <c r="B145" s="29"/>
      <c r="C145" s="29"/>
      <c r="D145" s="29">
        <v>8</v>
      </c>
      <c r="E145" s="30" t="s">
        <v>99</v>
      </c>
      <c r="F145" s="31" t="s">
        <v>51</v>
      </c>
      <c r="G145" s="37" t="s">
        <v>100</v>
      </c>
      <c r="H145" s="35">
        <v>48</v>
      </c>
      <c r="I145" s="32"/>
      <c r="J145" s="29">
        <v>0</v>
      </c>
    </row>
    <row r="146" spans="2:10" x14ac:dyDescent="0.25">
      <c r="B146" s="29"/>
      <c r="C146" s="29"/>
      <c r="D146" s="29"/>
      <c r="E146" s="30" t="s">
        <v>101</v>
      </c>
      <c r="F146" s="31" t="s">
        <v>51</v>
      </c>
      <c r="G146" s="37" t="s">
        <v>52</v>
      </c>
      <c r="H146" s="35" t="s">
        <v>69</v>
      </c>
      <c r="I146" s="32"/>
      <c r="J146" s="29">
        <v>0</v>
      </c>
    </row>
    <row r="147" spans="2:10" x14ac:dyDescent="0.25">
      <c r="B147" s="29"/>
      <c r="C147" s="29"/>
      <c r="D147" s="29"/>
      <c r="E147" s="30" t="s">
        <v>102</v>
      </c>
      <c r="F147" s="31" t="s">
        <v>114</v>
      </c>
      <c r="G147" s="32"/>
      <c r="H147" s="35">
        <v>4</v>
      </c>
      <c r="I147" s="32"/>
      <c r="J147" s="29"/>
    </row>
    <row r="148" spans="2:10" x14ac:dyDescent="0.25">
      <c r="B148" s="29"/>
      <c r="C148" s="29"/>
      <c r="D148" s="29">
        <v>10</v>
      </c>
      <c r="E148" s="30" t="s">
        <v>103</v>
      </c>
      <c r="F148" s="31" t="s">
        <v>51</v>
      </c>
      <c r="G148" s="32" t="s">
        <v>57</v>
      </c>
      <c r="H148" s="35" t="s">
        <v>14</v>
      </c>
      <c r="I148" s="32"/>
      <c r="J148" s="29">
        <v>6</v>
      </c>
    </row>
    <row r="149" spans="2:10" x14ac:dyDescent="0.25">
      <c r="B149" s="29"/>
      <c r="C149" s="29"/>
      <c r="D149" s="29">
        <v>10</v>
      </c>
      <c r="E149" s="30" t="s">
        <v>104</v>
      </c>
      <c r="F149" s="29"/>
      <c r="G149" s="38" t="s">
        <v>48</v>
      </c>
      <c r="H149" s="29">
        <v>1</v>
      </c>
      <c r="I149" s="32"/>
      <c r="J149" s="29"/>
    </row>
    <row r="150" spans="2:10" x14ac:dyDescent="0.25">
      <c r="C150" s="39"/>
      <c r="G150" s="40"/>
    </row>
    <row r="151" spans="2:10" x14ac:dyDescent="0.25">
      <c r="C151" s="39"/>
      <c r="G151" s="40"/>
    </row>
    <row r="152" spans="2:10" x14ac:dyDescent="0.25">
      <c r="C152" s="39"/>
      <c r="G152" s="40"/>
    </row>
    <row r="153" spans="2:10" x14ac:dyDescent="0.25">
      <c r="C153" s="39"/>
      <c r="G153" s="40"/>
    </row>
    <row r="154" spans="2:10" x14ac:dyDescent="0.25">
      <c r="C154" s="39"/>
      <c r="G154" s="40"/>
    </row>
    <row r="155" spans="2:10" x14ac:dyDescent="0.25">
      <c r="C155" s="39"/>
      <c r="G155" s="40"/>
    </row>
    <row r="156" spans="2:10" x14ac:dyDescent="0.25">
      <c r="C156" s="39"/>
      <c r="G156" s="40"/>
    </row>
    <row r="157" spans="2:10" x14ac:dyDescent="0.25">
      <c r="C157" s="39"/>
      <c r="G157" s="40"/>
    </row>
    <row r="158" spans="2:10" x14ac:dyDescent="0.25">
      <c r="C158" s="39"/>
      <c r="G158" s="40"/>
    </row>
    <row r="159" spans="2:10" x14ac:dyDescent="0.25">
      <c r="C159" s="39"/>
      <c r="G159" s="40"/>
    </row>
    <row r="160" spans="2:10" x14ac:dyDescent="0.25">
      <c r="C160" s="39"/>
      <c r="G160" s="40"/>
    </row>
    <row r="161" spans="3:7" x14ac:dyDescent="0.25">
      <c r="C161" s="39"/>
      <c r="G161" s="40"/>
    </row>
    <row r="162" spans="3:7" x14ac:dyDescent="0.25">
      <c r="C162" s="39"/>
      <c r="G162" s="40"/>
    </row>
    <row r="163" spans="3:7" x14ac:dyDescent="0.25">
      <c r="C163" s="39"/>
      <c r="G163" s="40"/>
    </row>
    <row r="164" spans="3:7" x14ac:dyDescent="0.25">
      <c r="C164" s="39"/>
      <c r="G164" s="40"/>
    </row>
    <row r="165" spans="3:7" x14ac:dyDescent="0.25">
      <c r="C165" s="39"/>
      <c r="G165" s="40"/>
    </row>
    <row r="166" spans="3:7" x14ac:dyDescent="0.25">
      <c r="C166" s="39"/>
      <c r="G166" s="40"/>
    </row>
    <row r="167" spans="3:7" x14ac:dyDescent="0.25">
      <c r="C167" s="39"/>
      <c r="G167" s="40"/>
    </row>
    <row r="168" spans="3:7" x14ac:dyDescent="0.25">
      <c r="C168" s="39"/>
      <c r="G168" s="40"/>
    </row>
    <row r="169" spans="3:7" x14ac:dyDescent="0.25">
      <c r="C169" s="39"/>
      <c r="G169" s="40"/>
    </row>
    <row r="170" spans="3:7" x14ac:dyDescent="0.25">
      <c r="C170" s="39"/>
      <c r="G170" s="40"/>
    </row>
    <row r="171" spans="3:7" x14ac:dyDescent="0.25">
      <c r="C171" s="39"/>
      <c r="G171" s="40"/>
    </row>
    <row r="172" spans="3:7" x14ac:dyDescent="0.25">
      <c r="C172" s="39"/>
      <c r="G172" s="40"/>
    </row>
    <row r="173" spans="3:7" x14ac:dyDescent="0.25">
      <c r="C173" s="39"/>
      <c r="G173" s="40"/>
    </row>
    <row r="174" spans="3:7" x14ac:dyDescent="0.25">
      <c r="C174" s="39"/>
      <c r="G174" s="40"/>
    </row>
    <row r="175" spans="3:7" x14ac:dyDescent="0.25">
      <c r="C175" s="39"/>
      <c r="G175" s="40"/>
    </row>
    <row r="176" spans="3:7" x14ac:dyDescent="0.25">
      <c r="C176" s="39"/>
      <c r="G176" s="40"/>
    </row>
    <row r="177" spans="3:7" x14ac:dyDescent="0.25">
      <c r="C177" s="39"/>
      <c r="G177" s="40"/>
    </row>
    <row r="178" spans="3:7" x14ac:dyDescent="0.25">
      <c r="C178" s="39"/>
      <c r="G178" s="40"/>
    </row>
    <row r="179" spans="3:7" x14ac:dyDescent="0.25">
      <c r="C179" s="39"/>
      <c r="G179" s="40"/>
    </row>
    <row r="180" spans="3:7" x14ac:dyDescent="0.25">
      <c r="C180" s="39"/>
      <c r="G180" s="40"/>
    </row>
    <row r="181" spans="3:7" x14ac:dyDescent="0.25">
      <c r="C181" s="39"/>
      <c r="G181" s="40"/>
    </row>
    <row r="182" spans="3:7" x14ac:dyDescent="0.25">
      <c r="C182" s="39"/>
      <c r="G182" s="40"/>
    </row>
    <row r="183" spans="3:7" x14ac:dyDescent="0.25">
      <c r="C183" s="39"/>
      <c r="G183" s="40"/>
    </row>
    <row r="184" spans="3:7" x14ac:dyDescent="0.25">
      <c r="C184" s="39"/>
      <c r="G184" s="40"/>
    </row>
    <row r="185" spans="3:7" x14ac:dyDescent="0.25">
      <c r="C185" s="39"/>
      <c r="G185" s="40"/>
    </row>
    <row r="186" spans="3:7" x14ac:dyDescent="0.25">
      <c r="C186" s="39"/>
      <c r="G186" s="40"/>
    </row>
    <row r="187" spans="3:7" x14ac:dyDescent="0.25">
      <c r="C187" s="39"/>
      <c r="G187" s="40"/>
    </row>
    <row r="188" spans="3:7" x14ac:dyDescent="0.25">
      <c r="C188" s="39"/>
      <c r="G188" s="40"/>
    </row>
    <row r="189" spans="3:7" x14ac:dyDescent="0.25">
      <c r="C189" s="39"/>
      <c r="G189" s="40"/>
    </row>
    <row r="190" spans="3:7" x14ac:dyDescent="0.25">
      <c r="C190" s="39"/>
      <c r="G190" s="40"/>
    </row>
    <row r="191" spans="3:7" x14ac:dyDescent="0.25">
      <c r="C191" s="39"/>
      <c r="G191" s="40"/>
    </row>
    <row r="192" spans="3:7" x14ac:dyDescent="0.25">
      <c r="C192" s="39"/>
      <c r="G192" s="40"/>
    </row>
    <row r="193" spans="3:7" x14ac:dyDescent="0.25">
      <c r="C193" s="39"/>
      <c r="G193" s="40"/>
    </row>
    <row r="194" spans="3:7" x14ac:dyDescent="0.25">
      <c r="C194" s="39"/>
      <c r="G194" s="40"/>
    </row>
    <row r="195" spans="3:7" x14ac:dyDescent="0.25">
      <c r="C195" s="39"/>
      <c r="G195" s="40"/>
    </row>
    <row r="196" spans="3:7" x14ac:dyDescent="0.25">
      <c r="C196" s="39"/>
      <c r="G196" s="40"/>
    </row>
    <row r="197" spans="3:7" x14ac:dyDescent="0.25">
      <c r="C197" s="39"/>
      <c r="G197" s="40"/>
    </row>
    <row r="198" spans="3:7" x14ac:dyDescent="0.25">
      <c r="C198" s="39"/>
      <c r="G198" s="40"/>
    </row>
    <row r="199" spans="3:7" x14ac:dyDescent="0.25">
      <c r="C199" s="39"/>
      <c r="G199" s="40"/>
    </row>
    <row r="200" spans="3:7" x14ac:dyDescent="0.25">
      <c r="C200" s="39"/>
      <c r="G200" s="40"/>
    </row>
    <row r="201" spans="3:7" x14ac:dyDescent="0.25">
      <c r="C201" s="39"/>
      <c r="G201" s="40"/>
    </row>
    <row r="202" spans="3:7" x14ac:dyDescent="0.25">
      <c r="C202" s="39"/>
      <c r="G202" s="40"/>
    </row>
    <row r="203" spans="3:7" x14ac:dyDescent="0.25">
      <c r="C203" s="39"/>
      <c r="G203" s="40"/>
    </row>
    <row r="204" spans="3:7" x14ac:dyDescent="0.25">
      <c r="C204" s="39"/>
      <c r="G204" s="40"/>
    </row>
    <row r="205" spans="3:7" x14ac:dyDescent="0.25">
      <c r="C205" s="39"/>
      <c r="G205" s="40"/>
    </row>
    <row r="206" spans="3:7" x14ac:dyDescent="0.25">
      <c r="C206" s="39"/>
      <c r="G206" s="40"/>
    </row>
    <row r="207" spans="3:7" x14ac:dyDescent="0.25">
      <c r="C207" s="39"/>
      <c r="G207" s="40"/>
    </row>
    <row r="208" spans="3:7" x14ac:dyDescent="0.25">
      <c r="C208" s="39"/>
      <c r="G208" s="40"/>
    </row>
    <row r="209" spans="3:7" x14ac:dyDescent="0.25">
      <c r="C209" s="39"/>
      <c r="G209" s="40"/>
    </row>
    <row r="210" spans="3:7" x14ac:dyDescent="0.25">
      <c r="C210" s="39"/>
      <c r="G210" s="40"/>
    </row>
    <row r="211" spans="3:7" x14ac:dyDescent="0.25">
      <c r="C211" s="39"/>
      <c r="G211" s="40"/>
    </row>
    <row r="212" spans="3:7" x14ac:dyDescent="0.25">
      <c r="C212" s="39"/>
      <c r="G212" s="40"/>
    </row>
    <row r="213" spans="3:7" x14ac:dyDescent="0.25">
      <c r="C213" s="39"/>
      <c r="G213" s="40"/>
    </row>
    <row r="214" spans="3:7" x14ac:dyDescent="0.25">
      <c r="C214" s="39"/>
      <c r="G214" s="40"/>
    </row>
    <row r="215" spans="3:7" x14ac:dyDescent="0.25">
      <c r="C215" s="39"/>
      <c r="G215" s="40"/>
    </row>
    <row r="216" spans="3:7" x14ac:dyDescent="0.25">
      <c r="C216" s="39"/>
      <c r="G216" s="40"/>
    </row>
    <row r="217" spans="3:7" x14ac:dyDescent="0.25">
      <c r="C217" s="39"/>
      <c r="G217" s="40"/>
    </row>
    <row r="218" spans="3:7" x14ac:dyDescent="0.25">
      <c r="C218" s="39"/>
      <c r="G218" s="40"/>
    </row>
    <row r="219" spans="3:7" x14ac:dyDescent="0.25">
      <c r="C219" s="39"/>
      <c r="G219" s="40"/>
    </row>
    <row r="220" spans="3:7" x14ac:dyDescent="0.25">
      <c r="C220" s="39"/>
      <c r="G220" s="40"/>
    </row>
    <row r="221" spans="3:7" x14ac:dyDescent="0.25">
      <c r="C221" s="39"/>
      <c r="G221" s="40"/>
    </row>
    <row r="222" spans="3:7" x14ac:dyDescent="0.25">
      <c r="C222" s="39"/>
      <c r="G222" s="40"/>
    </row>
    <row r="223" spans="3:7" x14ac:dyDescent="0.25">
      <c r="C223" s="39"/>
      <c r="G223" s="40"/>
    </row>
    <row r="224" spans="3:7" x14ac:dyDescent="0.25">
      <c r="C224" s="39"/>
      <c r="G224" s="40"/>
    </row>
    <row r="225" spans="3:7" x14ac:dyDescent="0.25">
      <c r="C225" s="39"/>
      <c r="G225" s="40"/>
    </row>
    <row r="226" spans="3:7" x14ac:dyDescent="0.25">
      <c r="C226" s="39"/>
      <c r="G226" s="40"/>
    </row>
    <row r="227" spans="3:7" x14ac:dyDescent="0.25">
      <c r="C227" s="39"/>
      <c r="G227" s="40"/>
    </row>
    <row r="228" spans="3:7" x14ac:dyDescent="0.25">
      <c r="C228" s="39"/>
      <c r="G228" s="40"/>
    </row>
    <row r="229" spans="3:7" x14ac:dyDescent="0.25">
      <c r="C229" s="39"/>
      <c r="G229" s="40"/>
    </row>
    <row r="230" spans="3:7" x14ac:dyDescent="0.25">
      <c r="C230" s="39"/>
      <c r="G230" s="40"/>
    </row>
    <row r="231" spans="3:7" x14ac:dyDescent="0.25">
      <c r="C231" s="39"/>
      <c r="G231" s="40"/>
    </row>
    <row r="232" spans="3:7" x14ac:dyDescent="0.25">
      <c r="C232" s="39"/>
      <c r="G232" s="40"/>
    </row>
    <row r="233" spans="3:7" x14ac:dyDescent="0.25">
      <c r="C233" s="39"/>
      <c r="G233" s="40"/>
    </row>
    <row r="234" spans="3:7" x14ac:dyDescent="0.25">
      <c r="C234" s="39"/>
      <c r="G234" s="40"/>
    </row>
    <row r="235" spans="3:7" x14ac:dyDescent="0.25">
      <c r="C235" s="39"/>
      <c r="G235" s="40"/>
    </row>
    <row r="236" spans="3:7" x14ac:dyDescent="0.25">
      <c r="C236" s="39"/>
      <c r="G236" s="40"/>
    </row>
    <row r="237" spans="3:7" x14ac:dyDescent="0.25">
      <c r="C237" s="39"/>
      <c r="G237" s="40"/>
    </row>
    <row r="238" spans="3:7" x14ac:dyDescent="0.25">
      <c r="C238" s="39"/>
      <c r="G238" s="40"/>
    </row>
    <row r="239" spans="3:7" x14ac:dyDescent="0.25">
      <c r="C239" s="39"/>
      <c r="G239" s="40"/>
    </row>
    <row r="240" spans="3:7" x14ac:dyDescent="0.25">
      <c r="C240" s="39"/>
      <c r="G240" s="40"/>
    </row>
    <row r="241" spans="3:7" x14ac:dyDescent="0.25">
      <c r="C241" s="39"/>
      <c r="G241" s="40"/>
    </row>
    <row r="242" spans="3:7" x14ac:dyDescent="0.25">
      <c r="C242" s="39"/>
      <c r="G242" s="40"/>
    </row>
    <row r="243" spans="3:7" x14ac:dyDescent="0.25">
      <c r="C243" s="39"/>
      <c r="G243" s="40"/>
    </row>
    <row r="244" spans="3:7" x14ac:dyDescent="0.25">
      <c r="C244" s="39"/>
      <c r="G244" s="40"/>
    </row>
    <row r="245" spans="3:7" x14ac:dyDescent="0.25">
      <c r="C245" s="39"/>
      <c r="G245" s="40"/>
    </row>
    <row r="246" spans="3:7" x14ac:dyDescent="0.25">
      <c r="C246" s="39"/>
      <c r="G246" s="40"/>
    </row>
    <row r="247" spans="3:7" x14ac:dyDescent="0.25">
      <c r="C247" s="39"/>
      <c r="G247" s="40"/>
    </row>
    <row r="248" spans="3:7" x14ac:dyDescent="0.25">
      <c r="C248" s="39"/>
      <c r="G248" s="40"/>
    </row>
    <row r="249" spans="3:7" x14ac:dyDescent="0.25">
      <c r="C249" s="39"/>
      <c r="G249" s="40"/>
    </row>
    <row r="250" spans="3:7" x14ac:dyDescent="0.25">
      <c r="C250" s="39"/>
      <c r="G250" s="40"/>
    </row>
    <row r="251" spans="3:7" x14ac:dyDescent="0.25">
      <c r="C251" s="39"/>
      <c r="G251" s="40"/>
    </row>
    <row r="252" spans="3:7" x14ac:dyDescent="0.25">
      <c r="C252" s="39"/>
      <c r="G252" s="40"/>
    </row>
    <row r="253" spans="3:7" x14ac:dyDescent="0.25">
      <c r="C253" s="39"/>
      <c r="G253" s="40"/>
    </row>
    <row r="254" spans="3:7" x14ac:dyDescent="0.25">
      <c r="C254" s="39"/>
      <c r="G254" s="40"/>
    </row>
    <row r="255" spans="3:7" x14ac:dyDescent="0.25">
      <c r="C255" s="39"/>
      <c r="G255" s="40"/>
    </row>
    <row r="256" spans="3:7" x14ac:dyDescent="0.25">
      <c r="C256" s="39"/>
      <c r="G256" s="40"/>
    </row>
    <row r="257" spans="3:7" x14ac:dyDescent="0.25">
      <c r="C257" s="39"/>
      <c r="G257" s="40"/>
    </row>
    <row r="258" spans="3:7" x14ac:dyDescent="0.25">
      <c r="C258" s="39"/>
      <c r="G258" s="40"/>
    </row>
  </sheetData>
  <conditionalFormatting sqref="G20">
    <cfRule type="cellIs" dxfId="1" priority="1" operator="greaterThan">
      <formula>0</formula>
    </cfRule>
  </conditionalFormatting>
  <dataValidations xWindow="503" yWindow="512" count="10">
    <dataValidation type="date" allowBlank="1" showInputMessage="1" showErrorMessage="1" promptTitle="Datum opmaak" prompt="Voorbeeld 1maart _x000a_1/3" sqref="D101:D138">
      <formula1>40909</formula1>
      <formula2>41213</formula2>
    </dataValidation>
    <dataValidation type="whole" allowBlank="1" showInputMessage="1" showErrorMessage="1" errorTitle="Lezen" error="Zie voor uitleg tabblad Uitleg, of klik op een van de linken!" promptTitle="Mijn punten" prompt="&gt; 0_x000a_en_x000a_&lt;40" sqref="H100:H149 H28 G150:G258">
      <formula1>0</formula1>
      <formula2>40</formula2>
    </dataValidation>
    <dataValidation type="list" allowBlank="1" showInputMessage="1" showErrorMessage="1" promptTitle="Kies een wedstijd" sqref="F150:F258 D150:D258 G100:G149 F78:F99 E101:E149 G28">
      <formula1>NamenWedstrijden</formula1>
    </dataValidation>
    <dataValidation type="list" allowBlank="1" showInputMessage="1" showErrorMessage="1" sqref="E18">
      <formula1>NamenWedstrijden</formula1>
    </dataValidation>
    <dataValidation type="list" allowBlank="1" showInputMessage="1" showErrorMessage="1" promptTitle="Kies hier je uitslag" sqref="E17">
      <formula1>Koppen</formula1>
    </dataValidation>
    <dataValidation allowBlank="1" showInputMessage="1" showErrorMessage="1" promptTitle="Kies een wedstijd" sqref="E29:E99"/>
    <dataValidation allowBlank="1" errorTitle="Lezen" error="Zie voor uitleg tabblad Uitleg, of klik op een van de linken!" promptTitle="Mijn punten" prompt="&gt; 0_x000a_en_x000a_&lt;40" sqref="H29:H99"/>
    <dataValidation allowBlank="1" sqref="G78:G99"/>
    <dataValidation type="whole" allowBlank="1" showInputMessage="1" showErrorMessage="1" promptTitle="Punten" prompt="&gt;= 0_x000a__x000a_en _x000a__x000a_=&lt; 60" sqref="J29:J77">
      <formula1>0</formula1>
      <formula2>60</formula2>
    </dataValidation>
    <dataValidation type="list" allowBlank="1" showInputMessage="1" promptTitle="Wedstrijd" prompt="Selecteer soort wedstrijd" sqref="G29:G77">
      <formula1>NamenWedstrijden</formula1>
    </dataValidation>
  </dataValidations>
  <hyperlinks>
    <hyperlink ref="A30" location="Score!A100" display="Zie voorbeeld in regel 100"/>
    <hyperlink ref="A101" location="Score!B29" display="Terug naar invullen"/>
  </hyperlink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8"/>
  <sheetViews>
    <sheetView workbookViewId="0">
      <selection activeCell="A2" sqref="A2"/>
    </sheetView>
  </sheetViews>
  <sheetFormatPr defaultRowHeight="15" x14ac:dyDescent="0.25"/>
  <sheetData>
    <row r="3" spans="1:1" x14ac:dyDescent="0.3">
      <c r="A3" s="51"/>
    </row>
    <row r="4" spans="1:1" x14ac:dyDescent="0.3">
      <c r="A4" s="51"/>
    </row>
    <row r="5" spans="1:1" x14ac:dyDescent="0.3">
      <c r="A5" s="51"/>
    </row>
    <row r="6" spans="1:1" x14ac:dyDescent="0.3">
      <c r="A6" s="51"/>
    </row>
    <row r="7" spans="1:1" x14ac:dyDescent="0.3">
      <c r="A7" s="51"/>
    </row>
    <row r="8" spans="1:1" x14ac:dyDescent="0.3">
      <c r="A8"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0070C0"/>
  </sheetPr>
  <dimension ref="A2:G100"/>
  <sheetViews>
    <sheetView tabSelected="1" workbookViewId="0">
      <selection activeCell="B11" sqref="B11"/>
    </sheetView>
  </sheetViews>
  <sheetFormatPr defaultColWidth="9.140625" defaultRowHeight="14.25" x14ac:dyDescent="0.2"/>
  <cols>
    <col min="1" max="1" width="5" style="66" customWidth="1"/>
    <col min="2" max="2" width="13.7109375" style="66" bestFit="1" customWidth="1"/>
    <col min="3" max="3" width="53.85546875" style="66" customWidth="1"/>
    <col min="4" max="4" width="51.7109375" style="66" customWidth="1"/>
    <col min="5" max="5" width="10" style="66" customWidth="1"/>
    <col min="6" max="6" width="12.140625" style="69" bestFit="1" customWidth="1"/>
    <col min="7" max="7" width="12.140625" style="66" bestFit="1" customWidth="1"/>
    <col min="8" max="8" width="10.5703125" style="66" bestFit="1" customWidth="1"/>
    <col min="9" max="16384" width="9.140625" style="66"/>
  </cols>
  <sheetData>
    <row r="2" spans="1:7" ht="13.9" x14ac:dyDescent="0.25">
      <c r="B2" s="67" t="s">
        <v>162</v>
      </c>
      <c r="C2" s="68"/>
      <c r="D2" s="71"/>
      <c r="F2" s="72">
        <f>SUM(F3:F6,G11:G85)</f>
        <v>0</v>
      </c>
      <c r="G2" s="73" t="s">
        <v>46</v>
      </c>
    </row>
    <row r="3" spans="1:7" ht="13.9" x14ac:dyDescent="0.25">
      <c r="B3" s="67" t="s">
        <v>178</v>
      </c>
      <c r="C3" s="68"/>
      <c r="D3" s="74" t="s">
        <v>39</v>
      </c>
      <c r="E3" s="75" t="s">
        <v>173</v>
      </c>
      <c r="F3" s="76" t="str">
        <f>IF(E3="Dit","",IF(((11-E3)*2)&lt;0,0,(11-E3)*2))</f>
        <v/>
      </c>
    </row>
    <row r="4" spans="1:7" ht="13.9" x14ac:dyDescent="0.25">
      <c r="D4" s="77" t="s">
        <v>41</v>
      </c>
      <c r="E4" s="75" t="s">
        <v>174</v>
      </c>
      <c r="F4" s="76" t="str">
        <f>IF(E4="wordt","",IF((11-E4)&lt;0,0,(11-E4)))</f>
        <v/>
      </c>
    </row>
    <row r="5" spans="1:7" ht="13.9" x14ac:dyDescent="0.25">
      <c r="D5" s="74" t="s">
        <v>42</v>
      </c>
      <c r="E5" s="75" t="s">
        <v>175</v>
      </c>
      <c r="F5" s="76" t="str">
        <f>IF(E5="door WF","",IF((11-E5)&lt;0,0,(11-E5)))</f>
        <v/>
      </c>
    </row>
    <row r="6" spans="1:7" ht="13.9" x14ac:dyDescent="0.25">
      <c r="C6" s="66" t="s">
        <v>172</v>
      </c>
      <c r="D6" s="78" t="s">
        <v>40</v>
      </c>
      <c r="E6" s="75" t="s">
        <v>176</v>
      </c>
      <c r="F6" s="76" t="str">
        <f>IF(E6="ingevuld","",IF((11-E6)&lt;0,0,(11-E6)))</f>
        <v/>
      </c>
    </row>
    <row r="7" spans="1:7" ht="13.9" x14ac:dyDescent="0.25">
      <c r="C7" s="83" t="s">
        <v>166</v>
      </c>
      <c r="D7" s="74" t="s">
        <v>113</v>
      </c>
      <c r="E7" s="69">
        <f>COUNTIF(E11:E85,"Ja")</f>
        <v>0</v>
      </c>
    </row>
    <row r="8" spans="1:7" ht="14.45" x14ac:dyDescent="0.3">
      <c r="B8" s="49"/>
      <c r="D8" s="79" t="s">
        <v>116</v>
      </c>
      <c r="E8" s="69">
        <f>COUNT(B11:B85)</f>
        <v>0</v>
      </c>
    </row>
    <row r="10" spans="1:7" ht="27.6" x14ac:dyDescent="0.25">
      <c r="A10" s="58" t="s">
        <v>151</v>
      </c>
      <c r="B10" s="58" t="s">
        <v>43</v>
      </c>
      <c r="C10" s="59" t="s">
        <v>38</v>
      </c>
      <c r="D10" s="59" t="s">
        <v>159</v>
      </c>
      <c r="E10" s="58" t="s">
        <v>160</v>
      </c>
      <c r="F10" s="59" t="s">
        <v>31</v>
      </c>
      <c r="G10" s="59" t="s">
        <v>46</v>
      </c>
    </row>
    <row r="11" spans="1:7" ht="13.9" x14ac:dyDescent="0.25">
      <c r="A11" s="60">
        <v>1</v>
      </c>
      <c r="B11" s="61"/>
      <c r="C11" s="62"/>
      <c r="D11" s="124"/>
      <c r="E11" s="63" t="str">
        <f t="shared" ref="E11:E42" si="0">IF(AND(D11&lt;&gt;"Anders",D11&lt;&gt;""),"Ja","")</f>
        <v/>
      </c>
      <c r="F11" s="57"/>
      <c r="G11" s="60">
        <f>IF(F11="DNF",0,IF( IF(AND(D11="Klassieker",F11&gt;0),31-F11,
IF(AND(D11="Omloop",F11&gt;0),26-F11,
IF(AND(D11="Criterium",F11&gt;0),21-F11,
IF(AND(D11="Criterium georganiseerd door West Frisia",F11&gt;0),42-2*F11,
IF(AND(D11="Mountainbike/Veldrijden/Strandrace/Baan",F11&gt;0),21-F11,
IF(AND(D11="Mountainbike/Veldrijden/Strandrace/Baan &lt; 15 deelnemers",F11&gt;0),11-F11,
IF(AND(D11="Tweedaagse van West-Friesland, etappes en eindklassement",F11&gt;0),62-2*F11,
IF(AND(D11="Eindklassement etappewedstrijd",F11&gt;0),31-F11,
IF(AND(D11="Etappe",F11&gt;0),31-F11,
IF(AND(D11="Individuele Tijdrit/Ploegentijdrit/NCK",F11&gt;0),31-F11,
IF(AND(D11="DK Tijdrijden/DK Weg",F11&gt;0),21-F11,
IF(AND(D11="NK Tijdrijden/NK Weg",F11&gt;0),31-F11,
IF(AND(D11="Eindklassering nevenklassement",F11&gt;0),25-5*F11,
IF(AND(D11="Etappes en Eindklassement B-klasse",F11&gt;0),25-5*F11,)))))))))))))
)&lt;0,0,IF(AND(D11="Klassieker",F11&gt;0),31-F11,
IF(AND(D11="Omloop",F11&gt;0),26-F11,
IF(AND(D11="Criterium",F11&gt;0),21-F11,
IF(AND(D11="Criterium georganiseerd door West Frisia",F11&gt;0),42-2*F11,
IF(AND(D11="Mountainbike/Veldrijden/Strandrace/Baan",F11&gt;0),21-F11,
IF(AND(D11="Mountainbike/Veldrijden/Strandrace/Baan &lt; 15 deelnemers",F11&gt;0),11-F11,
IF(AND(D11="Tweedaagse van West-Friesland, etappes en eindklassement",F11&gt;0),62-2*F11,
IF(AND(D11="Eindklassement etappewedstrijd",F11&gt;0),31-F11,
IF(AND(D11="Etappe",F11&gt;0),31-F11,
IF(AND(D11="Individuele Tijdrit/Ploegentijdrit/NCK",F11&gt;0),31-F11,
IF(AND(D11="DK Tijdrijden/DK Weg",F11&gt;0),21-F11,
IF(AND(D11="NK Tijdrijden/NK Weg",F11&gt;0),31-F11,
IF(AND(D11="Eindklassering nevenklassement",F11&gt;0),25-5*F11,
IF(AND(D11="Etappes en Eindklassement B-klasse",F11&gt;0),25-5*F11,)))))))))))))
)))</f>
        <v>0</v>
      </c>
    </row>
    <row r="12" spans="1:7" ht="15" x14ac:dyDescent="0.25">
      <c r="A12" s="60">
        <v>2</v>
      </c>
      <c r="B12" s="61"/>
      <c r="C12" s="62"/>
      <c r="D12" s="124"/>
      <c r="E12" s="63" t="str">
        <f t="shared" si="0"/>
        <v/>
      </c>
      <c r="F12" s="57"/>
      <c r="G12" s="60">
        <f t="shared" ref="G12:G75" si="1">IF(F12="DNF",0,IF( IF(AND(D12="Klassieker",F12&gt;0),31-F12,
IF(AND(D12="Omloop",F12&gt;0),26-F12,
IF(AND(D12="Criterium",F12&gt;0),21-F12,
IF(AND(D12="Criterium georganiseerd door West Frisia",F12&gt;0),42-2*F12,
IF(AND(D12="Mountainbike/Veldrijden/Strandrace/Baan",F12&gt;0),21-F12,
IF(AND(D12="Mountainbike/Veldrijden/Strandrace/Baan &lt; 15 deelnemers",F12&gt;0),11-F12,
IF(AND(D12="Tweedaagse van West-Friesland, etappes en eindklassement",F12&gt;0),62-2*F12,
IF(AND(D12="Eindklassement etappewedstrijd",F12&gt;0),31-F12,
IF(AND(D12="Etappe",F12&gt;0),31-F12,
IF(AND(D12="Individuele Tijdrit/Ploegentijdrit/NCK",F12&gt;0),31-F12,
IF(AND(D12="DK Tijdrijden/DK Weg",F12&gt;0),21-F12,
IF(AND(D12="NK Tijdrijden/NK Weg",F12&gt;0),31-F12,
IF(AND(D12="Eindklassering nevenklassement",F12&gt;0),25-5*F12,
IF(AND(D12="Etappes en Eindklassement B-klasse",F12&gt;0),25-5*F12,)))))))))))))
)&lt;0,0,IF(AND(D12="Klassieker",F12&gt;0),31-F12,
IF(AND(D12="Omloop",F12&gt;0),26-F12,
IF(AND(D12="Criterium",F12&gt;0),21-F12,
IF(AND(D12="Criterium georganiseerd door West Frisia",F12&gt;0),42-2*F12,
IF(AND(D12="Mountainbike/Veldrijden/Strandrace/Baan",F12&gt;0),21-F12,
IF(AND(D12="Mountainbike/Veldrijden/Strandrace/Baan &lt; 15 deelnemers",F12&gt;0),11-F12,
IF(AND(D12="Tweedaagse van West-Friesland, etappes en eindklassement",F12&gt;0),62-2*F12,
IF(AND(D12="Eindklassement etappewedstrijd",F12&gt;0),31-F12,
IF(AND(D12="Etappe",F12&gt;0),31-F12,
IF(AND(D12="Individuele Tijdrit/Ploegentijdrit/NCK",F12&gt;0),31-F12,
IF(AND(D12="DK Tijdrijden/DK Weg",F12&gt;0),21-F12,
IF(AND(D12="NK Tijdrijden/NK Weg",F12&gt;0),31-F12,
IF(AND(D12="Eindklassering nevenklassement",F12&gt;0),25-5*F12,
IF(AND(D12="Etappes en Eindklassement B-klasse",F12&gt;0),25-5*F12,)))))))))))))
)))</f>
        <v>0</v>
      </c>
    </row>
    <row r="13" spans="1:7" ht="15" x14ac:dyDescent="0.25">
      <c r="A13" s="60">
        <v>3</v>
      </c>
      <c r="B13" s="61"/>
      <c r="C13" s="62"/>
      <c r="D13" s="124"/>
      <c r="E13" s="63" t="str">
        <f t="shared" si="0"/>
        <v/>
      </c>
      <c r="F13" s="57"/>
      <c r="G13" s="60">
        <f t="shared" si="1"/>
        <v>0</v>
      </c>
    </row>
    <row r="14" spans="1:7" ht="13.9" x14ac:dyDescent="0.25">
      <c r="A14" s="60">
        <v>4</v>
      </c>
      <c r="B14" s="61"/>
      <c r="C14" s="62"/>
      <c r="D14" s="124"/>
      <c r="E14" s="63" t="str">
        <f t="shared" si="0"/>
        <v/>
      </c>
      <c r="F14" s="57"/>
      <c r="G14" s="60">
        <f t="shared" si="1"/>
        <v>0</v>
      </c>
    </row>
    <row r="15" spans="1:7" ht="13.9" x14ac:dyDescent="0.25">
      <c r="A15" s="60">
        <v>5</v>
      </c>
      <c r="B15" s="61"/>
      <c r="C15" s="62"/>
      <c r="D15" s="124"/>
      <c r="E15" s="63" t="str">
        <f t="shared" si="0"/>
        <v/>
      </c>
      <c r="F15" s="57"/>
      <c r="G15" s="60">
        <f t="shared" si="1"/>
        <v>0</v>
      </c>
    </row>
    <row r="16" spans="1:7" ht="13.9" x14ac:dyDescent="0.25">
      <c r="A16" s="60">
        <v>6</v>
      </c>
      <c r="B16" s="61"/>
      <c r="C16" s="62"/>
      <c r="D16" s="124"/>
      <c r="E16" s="63" t="str">
        <f t="shared" si="0"/>
        <v/>
      </c>
      <c r="F16" s="57"/>
      <c r="G16" s="60">
        <f t="shared" si="1"/>
        <v>0</v>
      </c>
    </row>
    <row r="17" spans="1:7" ht="13.9" x14ac:dyDescent="0.25">
      <c r="A17" s="60">
        <v>7</v>
      </c>
      <c r="B17" s="61"/>
      <c r="C17" s="62"/>
      <c r="D17" s="124"/>
      <c r="E17" s="63" t="str">
        <f t="shared" si="0"/>
        <v/>
      </c>
      <c r="F17" s="64"/>
      <c r="G17" s="60">
        <f t="shared" si="1"/>
        <v>0</v>
      </c>
    </row>
    <row r="18" spans="1:7" ht="13.9" x14ac:dyDescent="0.25">
      <c r="A18" s="60">
        <v>8</v>
      </c>
      <c r="B18" s="61"/>
      <c r="C18" s="62"/>
      <c r="D18" s="124"/>
      <c r="E18" s="63" t="str">
        <f t="shared" si="0"/>
        <v/>
      </c>
      <c r="F18" s="65"/>
      <c r="G18" s="60">
        <f t="shared" si="1"/>
        <v>0</v>
      </c>
    </row>
    <row r="19" spans="1:7" ht="13.9" x14ac:dyDescent="0.25">
      <c r="A19" s="60">
        <v>9</v>
      </c>
      <c r="B19" s="61"/>
      <c r="C19" s="62"/>
      <c r="D19" s="124"/>
      <c r="E19" s="63" t="str">
        <f t="shared" si="0"/>
        <v/>
      </c>
      <c r="F19" s="64"/>
      <c r="G19" s="60">
        <f t="shared" si="1"/>
        <v>0</v>
      </c>
    </row>
    <row r="20" spans="1:7" ht="13.9" x14ac:dyDescent="0.25">
      <c r="A20" s="60">
        <v>10</v>
      </c>
      <c r="B20" s="61"/>
      <c r="C20" s="62"/>
      <c r="D20" s="124"/>
      <c r="E20" s="63" t="str">
        <f t="shared" si="0"/>
        <v/>
      </c>
      <c r="F20" s="64"/>
      <c r="G20" s="60">
        <f t="shared" si="1"/>
        <v>0</v>
      </c>
    </row>
    <row r="21" spans="1:7" ht="13.9" x14ac:dyDescent="0.25">
      <c r="A21" s="60">
        <v>11</v>
      </c>
      <c r="B21" s="61"/>
      <c r="C21" s="62"/>
      <c r="D21" s="125"/>
      <c r="E21" s="63" t="str">
        <f t="shared" si="0"/>
        <v/>
      </c>
      <c r="F21" s="65"/>
      <c r="G21" s="60">
        <f t="shared" si="1"/>
        <v>0</v>
      </c>
    </row>
    <row r="22" spans="1:7" ht="13.9" x14ac:dyDescent="0.25">
      <c r="A22" s="60">
        <v>12</v>
      </c>
      <c r="B22" s="61"/>
      <c r="C22" s="62"/>
      <c r="D22" s="125"/>
      <c r="E22" s="63" t="str">
        <f t="shared" si="0"/>
        <v/>
      </c>
      <c r="F22" s="65"/>
      <c r="G22" s="60">
        <f t="shared" si="1"/>
        <v>0</v>
      </c>
    </row>
    <row r="23" spans="1:7" ht="13.9" x14ac:dyDescent="0.25">
      <c r="A23" s="60">
        <v>13</v>
      </c>
      <c r="B23" s="61"/>
      <c r="C23" s="62"/>
      <c r="D23" s="124"/>
      <c r="E23" s="63" t="str">
        <f t="shared" si="0"/>
        <v/>
      </c>
      <c r="F23" s="64"/>
      <c r="G23" s="60">
        <f t="shared" si="1"/>
        <v>0</v>
      </c>
    </row>
    <row r="24" spans="1:7" ht="13.9" x14ac:dyDescent="0.25">
      <c r="A24" s="60">
        <v>14</v>
      </c>
      <c r="B24" s="61"/>
      <c r="C24" s="62"/>
      <c r="D24" s="124"/>
      <c r="E24" s="63" t="str">
        <f t="shared" si="0"/>
        <v/>
      </c>
      <c r="F24" s="64"/>
      <c r="G24" s="60">
        <f t="shared" si="1"/>
        <v>0</v>
      </c>
    </row>
    <row r="25" spans="1:7" ht="13.9" x14ac:dyDescent="0.25">
      <c r="A25" s="60">
        <v>15</v>
      </c>
      <c r="B25" s="61"/>
      <c r="C25" s="62"/>
      <c r="D25" s="124"/>
      <c r="E25" s="63" t="str">
        <f t="shared" si="0"/>
        <v/>
      </c>
      <c r="F25" s="65"/>
      <c r="G25" s="60">
        <f t="shared" si="1"/>
        <v>0</v>
      </c>
    </row>
    <row r="26" spans="1:7" ht="13.9" x14ac:dyDescent="0.25">
      <c r="A26" s="60">
        <v>16</v>
      </c>
      <c r="B26" s="61"/>
      <c r="C26" s="62"/>
      <c r="D26" s="124"/>
      <c r="E26" s="63" t="str">
        <f t="shared" si="0"/>
        <v/>
      </c>
      <c r="F26" s="64"/>
      <c r="G26" s="60">
        <f t="shared" si="1"/>
        <v>0</v>
      </c>
    </row>
    <row r="27" spans="1:7" ht="13.9" x14ac:dyDescent="0.25">
      <c r="A27" s="60">
        <v>17</v>
      </c>
      <c r="B27" s="61"/>
      <c r="C27" s="62"/>
      <c r="D27" s="124"/>
      <c r="E27" s="63" t="str">
        <f t="shared" si="0"/>
        <v/>
      </c>
      <c r="F27" s="64"/>
      <c r="G27" s="60">
        <f t="shared" si="1"/>
        <v>0</v>
      </c>
    </row>
    <row r="28" spans="1:7" ht="13.9" x14ac:dyDescent="0.25">
      <c r="A28" s="60">
        <v>18</v>
      </c>
      <c r="B28" s="61"/>
      <c r="C28" s="62"/>
      <c r="D28" s="124"/>
      <c r="E28" s="63" t="str">
        <f t="shared" si="0"/>
        <v/>
      </c>
      <c r="F28" s="64"/>
      <c r="G28" s="60">
        <f t="shared" si="1"/>
        <v>0</v>
      </c>
    </row>
    <row r="29" spans="1:7" ht="13.9" x14ac:dyDescent="0.25">
      <c r="A29" s="60">
        <v>19</v>
      </c>
      <c r="B29" s="61"/>
      <c r="C29" s="62"/>
      <c r="D29" s="124"/>
      <c r="E29" s="63" t="str">
        <f t="shared" si="0"/>
        <v/>
      </c>
      <c r="F29" s="64"/>
      <c r="G29" s="60">
        <f t="shared" si="1"/>
        <v>0</v>
      </c>
    </row>
    <row r="30" spans="1:7" ht="15" x14ac:dyDescent="0.25">
      <c r="A30" s="60">
        <v>20</v>
      </c>
      <c r="B30" s="61"/>
      <c r="C30" s="62"/>
      <c r="D30" s="124"/>
      <c r="E30" s="63" t="str">
        <f t="shared" si="0"/>
        <v/>
      </c>
      <c r="F30" s="65"/>
      <c r="G30" s="60">
        <f t="shared" si="1"/>
        <v>0</v>
      </c>
    </row>
    <row r="31" spans="1:7" ht="15" x14ac:dyDescent="0.25">
      <c r="A31" s="60">
        <v>21</v>
      </c>
      <c r="B31" s="61"/>
      <c r="C31" s="62"/>
      <c r="D31" s="124"/>
      <c r="E31" s="63" t="str">
        <f t="shared" si="0"/>
        <v/>
      </c>
      <c r="F31" s="64"/>
      <c r="G31" s="60">
        <f t="shared" si="1"/>
        <v>0</v>
      </c>
    </row>
    <row r="32" spans="1:7" ht="15" x14ac:dyDescent="0.25">
      <c r="A32" s="60">
        <v>22</v>
      </c>
      <c r="B32" s="61"/>
      <c r="C32" s="62"/>
      <c r="D32" s="124"/>
      <c r="E32" s="63" t="str">
        <f t="shared" si="0"/>
        <v/>
      </c>
      <c r="F32" s="64"/>
      <c r="G32" s="60">
        <f t="shared" si="1"/>
        <v>0</v>
      </c>
    </row>
    <row r="33" spans="1:7" ht="15" x14ac:dyDescent="0.25">
      <c r="A33" s="60">
        <v>23</v>
      </c>
      <c r="B33" s="61"/>
      <c r="C33" s="62"/>
      <c r="D33" s="124"/>
      <c r="E33" s="63" t="str">
        <f t="shared" si="0"/>
        <v/>
      </c>
      <c r="F33" s="64"/>
      <c r="G33" s="60">
        <f t="shared" si="1"/>
        <v>0</v>
      </c>
    </row>
    <row r="34" spans="1:7" ht="15" x14ac:dyDescent="0.25">
      <c r="A34" s="60">
        <v>24</v>
      </c>
      <c r="B34" s="61"/>
      <c r="C34" s="62"/>
      <c r="D34" s="124"/>
      <c r="E34" s="63" t="str">
        <f t="shared" si="0"/>
        <v/>
      </c>
      <c r="F34" s="64"/>
      <c r="G34" s="60">
        <f t="shared" si="1"/>
        <v>0</v>
      </c>
    </row>
    <row r="35" spans="1:7" ht="15" x14ac:dyDescent="0.25">
      <c r="A35" s="60">
        <v>25</v>
      </c>
      <c r="B35" s="61"/>
      <c r="C35" s="62"/>
      <c r="D35" s="124"/>
      <c r="E35" s="63" t="str">
        <f t="shared" si="0"/>
        <v/>
      </c>
      <c r="F35" s="64"/>
      <c r="G35" s="60">
        <f t="shared" si="1"/>
        <v>0</v>
      </c>
    </row>
    <row r="36" spans="1:7" ht="15" x14ac:dyDescent="0.25">
      <c r="A36" s="60">
        <v>26</v>
      </c>
      <c r="B36" s="61"/>
      <c r="C36" s="62"/>
      <c r="D36" s="124"/>
      <c r="E36" s="63" t="str">
        <f t="shared" si="0"/>
        <v/>
      </c>
      <c r="F36" s="64"/>
      <c r="G36" s="60">
        <f t="shared" si="1"/>
        <v>0</v>
      </c>
    </row>
    <row r="37" spans="1:7" ht="15" x14ac:dyDescent="0.25">
      <c r="A37" s="60">
        <v>27</v>
      </c>
      <c r="B37" s="61"/>
      <c r="C37" s="62"/>
      <c r="D37" s="124"/>
      <c r="E37" s="63" t="str">
        <f t="shared" si="0"/>
        <v/>
      </c>
      <c r="F37" s="64"/>
      <c r="G37" s="60">
        <f t="shared" si="1"/>
        <v>0</v>
      </c>
    </row>
    <row r="38" spans="1:7" ht="15" x14ac:dyDescent="0.25">
      <c r="A38" s="60">
        <v>28</v>
      </c>
      <c r="B38" s="61"/>
      <c r="C38" s="62"/>
      <c r="D38" s="124"/>
      <c r="E38" s="63" t="str">
        <f t="shared" si="0"/>
        <v/>
      </c>
      <c r="F38" s="64"/>
      <c r="G38" s="60">
        <f t="shared" si="1"/>
        <v>0</v>
      </c>
    </row>
    <row r="39" spans="1:7" ht="15" x14ac:dyDescent="0.25">
      <c r="A39" s="60">
        <v>29</v>
      </c>
      <c r="B39" s="61"/>
      <c r="C39" s="62"/>
      <c r="D39" s="124"/>
      <c r="E39" s="63" t="str">
        <f t="shared" si="0"/>
        <v/>
      </c>
      <c r="F39" s="64"/>
      <c r="G39" s="60">
        <f t="shared" si="1"/>
        <v>0</v>
      </c>
    </row>
    <row r="40" spans="1:7" ht="15" x14ac:dyDescent="0.25">
      <c r="A40" s="60">
        <v>30</v>
      </c>
      <c r="B40" s="61"/>
      <c r="C40" s="62"/>
      <c r="D40" s="124"/>
      <c r="E40" s="63" t="str">
        <f t="shared" si="0"/>
        <v/>
      </c>
      <c r="F40" s="64"/>
      <c r="G40" s="60">
        <f t="shared" si="1"/>
        <v>0</v>
      </c>
    </row>
    <row r="41" spans="1:7" ht="15" x14ac:dyDescent="0.25">
      <c r="A41" s="60">
        <v>31</v>
      </c>
      <c r="B41" s="61"/>
      <c r="C41" s="62"/>
      <c r="D41" s="124"/>
      <c r="E41" s="63" t="str">
        <f t="shared" si="0"/>
        <v/>
      </c>
      <c r="F41" s="64"/>
      <c r="G41" s="60">
        <f t="shared" si="1"/>
        <v>0</v>
      </c>
    </row>
    <row r="42" spans="1:7" ht="15" x14ac:dyDescent="0.25">
      <c r="A42" s="60">
        <v>32</v>
      </c>
      <c r="B42" s="61"/>
      <c r="C42" s="62"/>
      <c r="D42" s="124"/>
      <c r="E42" s="63" t="str">
        <f t="shared" si="0"/>
        <v/>
      </c>
      <c r="F42" s="64"/>
      <c r="G42" s="60">
        <f t="shared" si="1"/>
        <v>0</v>
      </c>
    </row>
    <row r="43" spans="1:7" ht="15" x14ac:dyDescent="0.25">
      <c r="A43" s="60">
        <v>33</v>
      </c>
      <c r="B43" s="61"/>
      <c r="C43" s="62"/>
      <c r="D43" s="124"/>
      <c r="E43" s="63" t="str">
        <f t="shared" ref="E43:E60" si="2">IF(AND(D43&lt;&gt;"Anders",D43&lt;&gt;""),"Ja","")</f>
        <v/>
      </c>
      <c r="F43" s="64"/>
      <c r="G43" s="60">
        <f t="shared" si="1"/>
        <v>0</v>
      </c>
    </row>
    <row r="44" spans="1:7" ht="15" x14ac:dyDescent="0.25">
      <c r="A44" s="60">
        <v>34</v>
      </c>
      <c r="B44" s="61"/>
      <c r="C44" s="62"/>
      <c r="D44" s="124"/>
      <c r="E44" s="63" t="str">
        <f t="shared" si="2"/>
        <v/>
      </c>
      <c r="F44" s="64"/>
      <c r="G44" s="60">
        <f t="shared" si="1"/>
        <v>0</v>
      </c>
    </row>
    <row r="45" spans="1:7" ht="15" x14ac:dyDescent="0.25">
      <c r="A45" s="60">
        <v>35</v>
      </c>
      <c r="B45" s="61"/>
      <c r="C45" s="62"/>
      <c r="D45" s="124"/>
      <c r="E45" s="63" t="str">
        <f t="shared" si="2"/>
        <v/>
      </c>
      <c r="F45" s="64"/>
      <c r="G45" s="60">
        <f t="shared" si="1"/>
        <v>0</v>
      </c>
    </row>
    <row r="46" spans="1:7" ht="15" x14ac:dyDescent="0.25">
      <c r="A46" s="60">
        <v>36</v>
      </c>
      <c r="B46" s="61"/>
      <c r="C46" s="62"/>
      <c r="D46" s="124"/>
      <c r="E46" s="63" t="str">
        <f t="shared" si="2"/>
        <v/>
      </c>
      <c r="F46" s="64"/>
      <c r="G46" s="60">
        <f t="shared" si="1"/>
        <v>0</v>
      </c>
    </row>
    <row r="47" spans="1:7" ht="15" x14ac:dyDescent="0.25">
      <c r="A47" s="60">
        <v>37</v>
      </c>
      <c r="B47" s="61"/>
      <c r="C47" s="62"/>
      <c r="D47" s="124"/>
      <c r="E47" s="63" t="str">
        <f t="shared" si="2"/>
        <v/>
      </c>
      <c r="F47" s="64"/>
      <c r="G47" s="60">
        <f t="shared" si="1"/>
        <v>0</v>
      </c>
    </row>
    <row r="48" spans="1:7" ht="15" x14ac:dyDescent="0.25">
      <c r="A48" s="60">
        <v>38</v>
      </c>
      <c r="B48" s="61"/>
      <c r="C48" s="62"/>
      <c r="D48" s="124"/>
      <c r="E48" s="63" t="str">
        <f t="shared" si="2"/>
        <v/>
      </c>
      <c r="F48" s="64"/>
      <c r="G48" s="60">
        <f t="shared" si="1"/>
        <v>0</v>
      </c>
    </row>
    <row r="49" spans="1:7" ht="15" x14ac:dyDescent="0.25">
      <c r="A49" s="60">
        <v>39</v>
      </c>
      <c r="B49" s="61"/>
      <c r="C49" s="62"/>
      <c r="D49" s="124"/>
      <c r="E49" s="63" t="str">
        <f t="shared" si="2"/>
        <v/>
      </c>
      <c r="F49" s="64"/>
      <c r="G49" s="60">
        <f t="shared" si="1"/>
        <v>0</v>
      </c>
    </row>
    <row r="50" spans="1:7" ht="15" x14ac:dyDescent="0.25">
      <c r="A50" s="60">
        <v>40</v>
      </c>
      <c r="B50" s="61"/>
      <c r="C50" s="62"/>
      <c r="D50" s="124"/>
      <c r="E50" s="63" t="str">
        <f t="shared" si="2"/>
        <v/>
      </c>
      <c r="F50" s="64"/>
      <c r="G50" s="60">
        <f t="shared" si="1"/>
        <v>0</v>
      </c>
    </row>
    <row r="51" spans="1:7" ht="15" x14ac:dyDescent="0.25">
      <c r="A51" s="60">
        <v>41</v>
      </c>
      <c r="B51" s="61"/>
      <c r="C51" s="62"/>
      <c r="D51" s="124"/>
      <c r="E51" s="63" t="str">
        <f t="shared" si="2"/>
        <v/>
      </c>
      <c r="F51" s="64"/>
      <c r="G51" s="60">
        <f t="shared" si="1"/>
        <v>0</v>
      </c>
    </row>
    <row r="52" spans="1:7" ht="15" x14ac:dyDescent="0.25">
      <c r="A52" s="60">
        <v>42</v>
      </c>
      <c r="B52" s="61"/>
      <c r="C52" s="62"/>
      <c r="D52" s="124"/>
      <c r="E52" s="63" t="str">
        <f t="shared" si="2"/>
        <v/>
      </c>
      <c r="F52" s="64"/>
      <c r="G52" s="60">
        <f t="shared" si="1"/>
        <v>0</v>
      </c>
    </row>
    <row r="53" spans="1:7" ht="15" x14ac:dyDescent="0.25">
      <c r="A53" s="60">
        <v>43</v>
      </c>
      <c r="B53" s="61"/>
      <c r="C53" s="62"/>
      <c r="D53" s="124"/>
      <c r="E53" s="63" t="str">
        <f t="shared" si="2"/>
        <v/>
      </c>
      <c r="F53" s="64"/>
      <c r="G53" s="60">
        <f t="shared" si="1"/>
        <v>0</v>
      </c>
    </row>
    <row r="54" spans="1:7" ht="15" x14ac:dyDescent="0.25">
      <c r="A54" s="60">
        <v>44</v>
      </c>
      <c r="B54" s="61"/>
      <c r="C54" s="62"/>
      <c r="D54" s="124"/>
      <c r="E54" s="63" t="str">
        <f t="shared" si="2"/>
        <v/>
      </c>
      <c r="F54" s="64"/>
      <c r="G54" s="60">
        <f t="shared" si="1"/>
        <v>0</v>
      </c>
    </row>
    <row r="55" spans="1:7" ht="15" x14ac:dyDescent="0.25">
      <c r="A55" s="60">
        <v>45</v>
      </c>
      <c r="B55" s="61"/>
      <c r="C55" s="62"/>
      <c r="D55" s="124"/>
      <c r="E55" s="63" t="str">
        <f t="shared" si="2"/>
        <v/>
      </c>
      <c r="F55" s="64"/>
      <c r="G55" s="60">
        <f t="shared" si="1"/>
        <v>0</v>
      </c>
    </row>
    <row r="56" spans="1:7" ht="15" x14ac:dyDescent="0.25">
      <c r="A56" s="60">
        <v>46</v>
      </c>
      <c r="B56" s="61"/>
      <c r="C56" s="62"/>
      <c r="D56" s="124"/>
      <c r="E56" s="63" t="str">
        <f t="shared" si="2"/>
        <v/>
      </c>
      <c r="F56" s="64"/>
      <c r="G56" s="60">
        <f t="shared" si="1"/>
        <v>0</v>
      </c>
    </row>
    <row r="57" spans="1:7" ht="15" x14ac:dyDescent="0.25">
      <c r="A57" s="60">
        <v>47</v>
      </c>
      <c r="B57" s="61"/>
      <c r="C57" s="62"/>
      <c r="D57" s="124"/>
      <c r="E57" s="63" t="str">
        <f t="shared" si="2"/>
        <v/>
      </c>
      <c r="F57" s="64"/>
      <c r="G57" s="60">
        <f t="shared" si="1"/>
        <v>0</v>
      </c>
    </row>
    <row r="58" spans="1:7" ht="15" x14ac:dyDescent="0.25">
      <c r="A58" s="60">
        <v>48</v>
      </c>
      <c r="B58" s="61"/>
      <c r="C58" s="62"/>
      <c r="D58" s="124"/>
      <c r="E58" s="63" t="str">
        <f t="shared" si="2"/>
        <v/>
      </c>
      <c r="F58" s="64"/>
      <c r="G58" s="60">
        <f t="shared" si="1"/>
        <v>0</v>
      </c>
    </row>
    <row r="59" spans="1:7" ht="15" x14ac:dyDescent="0.25">
      <c r="A59" s="60">
        <v>49</v>
      </c>
      <c r="B59" s="61"/>
      <c r="C59" s="62"/>
      <c r="D59" s="124"/>
      <c r="E59" s="63" t="str">
        <f t="shared" si="2"/>
        <v/>
      </c>
      <c r="F59" s="57"/>
      <c r="G59" s="60">
        <f t="shared" si="1"/>
        <v>0</v>
      </c>
    </row>
    <row r="60" spans="1:7" ht="15" x14ac:dyDescent="0.25">
      <c r="A60" s="60">
        <v>50</v>
      </c>
      <c r="B60" s="61"/>
      <c r="C60" s="82"/>
      <c r="D60" s="124"/>
      <c r="E60" s="63" t="str">
        <f t="shared" si="2"/>
        <v/>
      </c>
      <c r="F60" s="57"/>
      <c r="G60" s="60">
        <f t="shared" si="1"/>
        <v>0</v>
      </c>
    </row>
    <row r="61" spans="1:7" ht="15" x14ac:dyDescent="0.25">
      <c r="A61" s="60">
        <v>51</v>
      </c>
      <c r="B61" s="61"/>
      <c r="C61" s="62"/>
      <c r="D61" s="124"/>
      <c r="E61" s="63" t="str">
        <f t="shared" ref="E61:E85" si="3">IF(AND(D61&lt;&gt;"Anders",D61&lt;&gt;""),"Ja","")</f>
        <v/>
      </c>
      <c r="F61" s="64"/>
      <c r="G61" s="60">
        <f t="shared" si="1"/>
        <v>0</v>
      </c>
    </row>
    <row r="62" spans="1:7" ht="15" x14ac:dyDescent="0.25">
      <c r="A62" s="60">
        <v>52</v>
      </c>
      <c r="B62" s="61"/>
      <c r="C62" s="62"/>
      <c r="D62" s="124"/>
      <c r="E62" s="63" t="str">
        <f t="shared" si="3"/>
        <v/>
      </c>
      <c r="F62" s="64"/>
      <c r="G62" s="60">
        <f t="shared" si="1"/>
        <v>0</v>
      </c>
    </row>
    <row r="63" spans="1:7" ht="15" x14ac:dyDescent="0.25">
      <c r="A63" s="60">
        <v>53</v>
      </c>
      <c r="B63" s="61"/>
      <c r="C63" s="62"/>
      <c r="D63" s="124"/>
      <c r="E63" s="63" t="str">
        <f t="shared" si="3"/>
        <v/>
      </c>
      <c r="F63" s="64"/>
      <c r="G63" s="60">
        <f t="shared" si="1"/>
        <v>0</v>
      </c>
    </row>
    <row r="64" spans="1:7" ht="15" x14ac:dyDescent="0.25">
      <c r="A64" s="60">
        <v>54</v>
      </c>
      <c r="B64" s="61"/>
      <c r="C64" s="62"/>
      <c r="D64" s="124"/>
      <c r="E64" s="63" t="str">
        <f t="shared" si="3"/>
        <v/>
      </c>
      <c r="F64" s="64"/>
      <c r="G64" s="60">
        <f t="shared" si="1"/>
        <v>0</v>
      </c>
    </row>
    <row r="65" spans="1:7" ht="15" x14ac:dyDescent="0.25">
      <c r="A65" s="60">
        <v>55</v>
      </c>
      <c r="B65" s="61"/>
      <c r="C65" s="62"/>
      <c r="D65" s="124"/>
      <c r="E65" s="63" t="str">
        <f t="shared" si="3"/>
        <v/>
      </c>
      <c r="F65" s="64"/>
      <c r="G65" s="60">
        <f t="shared" si="1"/>
        <v>0</v>
      </c>
    </row>
    <row r="66" spans="1:7" ht="15" x14ac:dyDescent="0.25">
      <c r="A66" s="60">
        <v>56</v>
      </c>
      <c r="B66" s="61"/>
      <c r="C66" s="62"/>
      <c r="D66" s="124"/>
      <c r="E66" s="63" t="str">
        <f t="shared" si="3"/>
        <v/>
      </c>
      <c r="F66" s="57"/>
      <c r="G66" s="60">
        <f t="shared" si="1"/>
        <v>0</v>
      </c>
    </row>
    <row r="67" spans="1:7" ht="15" x14ac:dyDescent="0.25">
      <c r="A67" s="60">
        <v>57</v>
      </c>
      <c r="B67" s="61"/>
      <c r="C67" s="82"/>
      <c r="D67" s="124"/>
      <c r="E67" s="63" t="str">
        <f t="shared" si="3"/>
        <v/>
      </c>
      <c r="F67" s="57"/>
      <c r="G67" s="60">
        <f t="shared" si="1"/>
        <v>0</v>
      </c>
    </row>
    <row r="68" spans="1:7" ht="15" x14ac:dyDescent="0.25">
      <c r="A68" s="60">
        <v>58</v>
      </c>
      <c r="B68" s="61"/>
      <c r="C68" s="62"/>
      <c r="D68" s="124"/>
      <c r="E68" s="63" t="str">
        <f t="shared" si="3"/>
        <v/>
      </c>
      <c r="F68" s="64"/>
      <c r="G68" s="60">
        <f t="shared" si="1"/>
        <v>0</v>
      </c>
    </row>
    <row r="69" spans="1:7" ht="15" x14ac:dyDescent="0.25">
      <c r="A69" s="60">
        <v>59</v>
      </c>
      <c r="B69" s="61"/>
      <c r="C69" s="62"/>
      <c r="D69" s="124"/>
      <c r="E69" s="63" t="str">
        <f t="shared" si="3"/>
        <v/>
      </c>
      <c r="F69" s="64"/>
      <c r="G69" s="60">
        <f t="shared" si="1"/>
        <v>0</v>
      </c>
    </row>
    <row r="70" spans="1:7" ht="15" x14ac:dyDescent="0.25">
      <c r="A70" s="60">
        <v>60</v>
      </c>
      <c r="B70" s="61"/>
      <c r="C70" s="62"/>
      <c r="D70" s="124"/>
      <c r="E70" s="63" t="str">
        <f t="shared" si="3"/>
        <v/>
      </c>
      <c r="F70" s="64"/>
      <c r="G70" s="60">
        <f t="shared" si="1"/>
        <v>0</v>
      </c>
    </row>
    <row r="71" spans="1:7" ht="15" x14ac:dyDescent="0.25">
      <c r="A71" s="60">
        <v>61</v>
      </c>
      <c r="B71" s="61"/>
      <c r="C71" s="62"/>
      <c r="D71" s="124"/>
      <c r="E71" s="63" t="str">
        <f t="shared" si="3"/>
        <v/>
      </c>
      <c r="F71" s="64"/>
      <c r="G71" s="60">
        <f t="shared" si="1"/>
        <v>0</v>
      </c>
    </row>
    <row r="72" spans="1:7" ht="15" x14ac:dyDescent="0.25">
      <c r="A72" s="60">
        <v>62</v>
      </c>
      <c r="B72" s="61"/>
      <c r="C72" s="62"/>
      <c r="D72" s="124"/>
      <c r="E72" s="63" t="str">
        <f t="shared" si="3"/>
        <v/>
      </c>
      <c r="F72" s="64"/>
      <c r="G72" s="60">
        <f t="shared" si="1"/>
        <v>0</v>
      </c>
    </row>
    <row r="73" spans="1:7" ht="15" x14ac:dyDescent="0.25">
      <c r="A73" s="60">
        <v>63</v>
      </c>
      <c r="B73" s="61"/>
      <c r="C73" s="62"/>
      <c r="D73" s="124"/>
      <c r="E73" s="63" t="str">
        <f t="shared" si="3"/>
        <v/>
      </c>
      <c r="F73" s="57"/>
      <c r="G73" s="60">
        <f t="shared" si="1"/>
        <v>0</v>
      </c>
    </row>
    <row r="74" spans="1:7" ht="15" x14ac:dyDescent="0.25">
      <c r="A74" s="60">
        <v>64</v>
      </c>
      <c r="B74" s="61"/>
      <c r="C74" s="82"/>
      <c r="D74" s="124"/>
      <c r="E74" s="63" t="str">
        <f t="shared" si="3"/>
        <v/>
      </c>
      <c r="F74" s="57"/>
      <c r="G74" s="60">
        <f t="shared" si="1"/>
        <v>0</v>
      </c>
    </row>
    <row r="75" spans="1:7" ht="15" x14ac:dyDescent="0.25">
      <c r="A75" s="60">
        <v>65</v>
      </c>
      <c r="B75" s="61"/>
      <c r="C75" s="62"/>
      <c r="D75" s="124"/>
      <c r="E75" s="63" t="str">
        <f t="shared" si="3"/>
        <v/>
      </c>
      <c r="F75" s="64"/>
      <c r="G75" s="60">
        <f t="shared" si="1"/>
        <v>0</v>
      </c>
    </row>
    <row r="76" spans="1:7" ht="15" x14ac:dyDescent="0.25">
      <c r="A76" s="60">
        <v>66</v>
      </c>
      <c r="B76" s="61"/>
      <c r="C76" s="62"/>
      <c r="D76" s="124"/>
      <c r="E76" s="63" t="str">
        <f t="shared" si="3"/>
        <v/>
      </c>
      <c r="F76" s="64"/>
      <c r="G76" s="60">
        <f t="shared" ref="G76:G85" si="4">IF(F76="DNF",0,IF( IF(AND(D76="Klassieker",F76&gt;0),31-F76,
IF(AND(D76="Omloop",F76&gt;0),26-F76,
IF(AND(D76="Criterium",F76&gt;0),21-F76,
IF(AND(D76="Criterium georganiseerd door West Frisia",F76&gt;0),42-2*F76,
IF(AND(D76="Mountainbike/Veldrijden/Strandrace/Baan",F76&gt;0),21-F76,
IF(AND(D76="Mountainbike/Veldrijden/Strandrace/Baan &lt; 15 deelnemers",F76&gt;0),11-F76,
IF(AND(D76="Tweedaagse van West-Friesland, etappes en eindklassement",F76&gt;0),62-2*F76,
IF(AND(D76="Eindklassement etappewedstrijd",F76&gt;0),31-F76,
IF(AND(D76="Etappe",F76&gt;0),31-F76,
IF(AND(D76="Individuele Tijdrit/Ploegentijdrit/NCK",F76&gt;0),31-F76,
IF(AND(D76="DK Tijdrijden/DK Weg",F76&gt;0),21-F76,
IF(AND(D76="NK Tijdrijden/NK Weg",F76&gt;0),31-F76,
IF(AND(D76="Eindklassering nevenklassement",F76&gt;0),25-5*F76,
IF(AND(D76="Etappes en Eindklassement B-klasse",F76&gt;0),25-5*F76,)))))))))))))
)&lt;0,0,IF(AND(D76="Klassieker",F76&gt;0),31-F76,
IF(AND(D76="Omloop",F76&gt;0),26-F76,
IF(AND(D76="Criterium",F76&gt;0),21-F76,
IF(AND(D76="Criterium georganiseerd door West Frisia",F76&gt;0),42-2*F76,
IF(AND(D76="Mountainbike/Veldrijden/Strandrace/Baan",F76&gt;0),21-F76,
IF(AND(D76="Mountainbike/Veldrijden/Strandrace/Baan &lt; 15 deelnemers",F76&gt;0),11-F76,
IF(AND(D76="Tweedaagse van West-Friesland, etappes en eindklassement",F76&gt;0),62-2*F76,
IF(AND(D76="Eindklassement etappewedstrijd",F76&gt;0),31-F76,
IF(AND(D76="Etappe",F76&gt;0),31-F76,
IF(AND(D76="Individuele Tijdrit/Ploegentijdrit/NCK",F76&gt;0),31-F76,
IF(AND(D76="DK Tijdrijden/DK Weg",F76&gt;0),21-F76,
IF(AND(D76="NK Tijdrijden/NK Weg",F76&gt;0),31-F76,
IF(AND(D76="Eindklassering nevenklassement",F76&gt;0),25-5*F76,
IF(AND(D76="Etappes en Eindklassement B-klasse",F76&gt;0),25-5*F76,)))))))))))))
)))</f>
        <v>0</v>
      </c>
    </row>
    <row r="77" spans="1:7" ht="15" x14ac:dyDescent="0.25">
      <c r="A77" s="60">
        <v>67</v>
      </c>
      <c r="B77" s="61"/>
      <c r="C77" s="62"/>
      <c r="D77" s="124"/>
      <c r="E77" s="63" t="str">
        <f t="shared" si="3"/>
        <v/>
      </c>
      <c r="F77" s="64"/>
      <c r="G77" s="60">
        <f t="shared" si="4"/>
        <v>0</v>
      </c>
    </row>
    <row r="78" spans="1:7" ht="15" x14ac:dyDescent="0.25">
      <c r="A78" s="60">
        <v>68</v>
      </c>
      <c r="B78" s="61"/>
      <c r="C78" s="62"/>
      <c r="D78" s="124"/>
      <c r="E78" s="63" t="str">
        <f t="shared" si="3"/>
        <v/>
      </c>
      <c r="F78" s="64"/>
      <c r="G78" s="60">
        <f t="shared" si="4"/>
        <v>0</v>
      </c>
    </row>
    <row r="79" spans="1:7" ht="15" x14ac:dyDescent="0.25">
      <c r="A79" s="60">
        <v>69</v>
      </c>
      <c r="B79" s="61"/>
      <c r="C79" s="62"/>
      <c r="D79" s="124"/>
      <c r="E79" s="63" t="str">
        <f t="shared" si="3"/>
        <v/>
      </c>
      <c r="F79" s="64"/>
      <c r="G79" s="60">
        <f t="shared" si="4"/>
        <v>0</v>
      </c>
    </row>
    <row r="80" spans="1:7" ht="15" x14ac:dyDescent="0.25">
      <c r="A80" s="60">
        <v>70</v>
      </c>
      <c r="B80" s="61"/>
      <c r="C80" s="62"/>
      <c r="D80" s="124"/>
      <c r="E80" s="63" t="str">
        <f t="shared" si="3"/>
        <v/>
      </c>
      <c r="F80" s="57"/>
      <c r="G80" s="60">
        <f t="shared" si="4"/>
        <v>0</v>
      </c>
    </row>
    <row r="81" spans="1:7" ht="15" x14ac:dyDescent="0.25">
      <c r="A81" s="60">
        <v>71</v>
      </c>
      <c r="B81" s="61"/>
      <c r="C81" s="82"/>
      <c r="D81" s="124"/>
      <c r="E81" s="63" t="str">
        <f t="shared" si="3"/>
        <v/>
      </c>
      <c r="F81" s="57"/>
      <c r="G81" s="60">
        <f t="shared" si="4"/>
        <v>0</v>
      </c>
    </row>
    <row r="82" spans="1:7" ht="15" x14ac:dyDescent="0.25">
      <c r="A82" s="60">
        <v>72</v>
      </c>
      <c r="B82" s="61"/>
      <c r="C82" s="62"/>
      <c r="D82" s="124"/>
      <c r="E82" s="63" t="str">
        <f t="shared" si="3"/>
        <v/>
      </c>
      <c r="F82" s="64"/>
      <c r="G82" s="60">
        <f t="shared" si="4"/>
        <v>0</v>
      </c>
    </row>
    <row r="83" spans="1:7" ht="15" x14ac:dyDescent="0.25">
      <c r="A83" s="60">
        <v>73</v>
      </c>
      <c r="B83" s="61"/>
      <c r="C83" s="62"/>
      <c r="D83" s="124"/>
      <c r="E83" s="63" t="str">
        <f t="shared" si="3"/>
        <v/>
      </c>
      <c r="F83" s="64"/>
      <c r="G83" s="60">
        <f t="shared" si="4"/>
        <v>0</v>
      </c>
    </row>
    <row r="84" spans="1:7" ht="15" x14ac:dyDescent="0.25">
      <c r="A84" s="60">
        <v>74</v>
      </c>
      <c r="B84" s="61"/>
      <c r="C84" s="62"/>
      <c r="D84" s="124"/>
      <c r="E84" s="63" t="str">
        <f t="shared" si="3"/>
        <v/>
      </c>
      <c r="F84" s="64"/>
      <c r="G84" s="60">
        <f t="shared" si="4"/>
        <v>0</v>
      </c>
    </row>
    <row r="85" spans="1:7" ht="15" x14ac:dyDescent="0.25">
      <c r="A85" s="60">
        <v>75</v>
      </c>
      <c r="B85" s="61"/>
      <c r="C85" s="62"/>
      <c r="D85" s="124"/>
      <c r="E85" s="63" t="str">
        <f t="shared" si="3"/>
        <v/>
      </c>
      <c r="F85" s="64"/>
      <c r="G85" s="60">
        <f t="shared" si="4"/>
        <v>0</v>
      </c>
    </row>
    <row r="87" spans="1:7" ht="15" x14ac:dyDescent="0.25">
      <c r="C87" s="128" t="s">
        <v>201</v>
      </c>
    </row>
    <row r="88" spans="1:7" ht="30" x14ac:dyDescent="0.25">
      <c r="A88" s="58" t="s">
        <v>151</v>
      </c>
      <c r="B88" s="58" t="s">
        <v>43</v>
      </c>
      <c r="C88" s="59" t="s">
        <v>38</v>
      </c>
      <c r="D88" s="59" t="s">
        <v>159</v>
      </c>
      <c r="E88" s="58" t="s">
        <v>160</v>
      </c>
      <c r="F88" s="59" t="s">
        <v>31</v>
      </c>
      <c r="G88" s="59" t="s">
        <v>46</v>
      </c>
    </row>
    <row r="89" spans="1:7" ht="15" x14ac:dyDescent="0.25">
      <c r="A89" s="60">
        <v>1</v>
      </c>
      <c r="B89" s="61">
        <v>43466</v>
      </c>
      <c r="C89" s="80" t="s">
        <v>203</v>
      </c>
      <c r="D89" s="127" t="s">
        <v>181</v>
      </c>
      <c r="E89" s="63" t="s">
        <v>179</v>
      </c>
      <c r="F89" s="60">
        <v>10</v>
      </c>
      <c r="G89" s="60">
        <v>10</v>
      </c>
    </row>
    <row r="90" spans="1:7" ht="15" x14ac:dyDescent="0.25">
      <c r="A90" s="60">
        <v>2</v>
      </c>
      <c r="B90" s="61">
        <v>43467</v>
      </c>
      <c r="C90" s="80" t="s">
        <v>202</v>
      </c>
      <c r="D90" s="127" t="s">
        <v>33</v>
      </c>
      <c r="E90" s="63" t="str">
        <f t="shared" ref="E90:E98" si="5">IF(AND(D90&lt;&gt;"Anders",D90&lt;&gt;""),"Ja","")</f>
        <v>Ja</v>
      </c>
      <c r="F90" s="60" t="s">
        <v>194</v>
      </c>
      <c r="G90" s="60">
        <f t="shared" ref="G90:G98" si="6">IF(F90="DNF",0,IF( IF(AND(D90="Klassieker",F90&gt;0),31-F90,
IF(AND(D90="Omloop",F90&gt;0),26-F90,
IF(AND(D90="Criterium georganiseerd door West Frisia",F90&gt;0),42-2*F90,
IF(AND(D90="Buitenlandse wedstrijd/klassement",F90&gt;0),31-F90,
IF(AND(D90="Wervershoof(omloop)",F90&gt;0),52-2*F90,
IF(AND(D90="Eindklassement etappewedstrijd",F90&gt;0),31-F90,
IF(AND(D90="Etappe",F90&gt;0),31-F90,
IF(AND(D90="Ploegentijdrit/NCK",F90&gt;0),31-F90, IF(AND(D90="Ploegentijdrit Wieringermeer",F90&gt;0),62-2*F90,
IF(AND(D90="Criterium",F90&gt;0),21-F90,IF(AND(D90="Veldrit",F90&gt;0),21-F90,IF(AND(D90="Baan wedstrijd",F90&gt;0),21-F90,IF(AND(D90="Strand wedstrijd",F90&gt;0),21-F90,IF(AND(D90="Mountainbike wedstrijd",F90&gt;0),21-F90,)))))))))))))
)&lt;0,0,IF(AND(D90="Klassieker",F90&gt;0),31-F90,
IF(AND(D90="Omloop",F90&gt;0),26-F90,
IF(AND(D90="Criterium georganiseerd door West Frisia",F90&gt;0),42-2*F90,
IF(AND(D90="Buitenlandse wedstrijd/klassement",F90&gt;0),31-F90,
IF(AND(D90="Wervershoof(omloop)",F90&gt;0),52-2*F90,
IF(AND(D90="Eindklassement etappewedstrijd",F90&gt;0),31-F90,
IF(AND(D90="Etappe",F90&gt;0),31-F90,
IF(AND(D90="Ploegentijdrit/NCK",F90&gt;0),31-F90, IF(AND(D90="Ploegentijdrit Wieringermeer",F90&gt;0),62-2*F90,
IF(AND(D90="Criterium",F90&gt;0),21-F90,IF(AND(D90="Veldrit",F90&gt;0),21-F90,IF(AND(D90="Baan wedstrijd",F90&gt;0),21-F90,IF(AND(D90="Strand wedstrijd",F90&gt;0),21-F90,IF(AND(D90="Mountainbike wedstrijd",F90&gt;0),21-F90,)))))))))))))
)))</f>
        <v>0</v>
      </c>
    </row>
    <row r="91" spans="1:7" ht="15" x14ac:dyDescent="0.25">
      <c r="A91" s="60">
        <v>3</v>
      </c>
      <c r="B91" s="61">
        <v>43469</v>
      </c>
      <c r="C91" s="80" t="s">
        <v>204</v>
      </c>
      <c r="D91" s="127" t="s">
        <v>34</v>
      </c>
      <c r="E91" s="63" t="str">
        <f t="shared" si="5"/>
        <v>Ja</v>
      </c>
      <c r="F91" s="60">
        <v>5</v>
      </c>
      <c r="G91" s="60">
        <f t="shared" si="6"/>
        <v>21</v>
      </c>
    </row>
    <row r="92" spans="1:7" ht="15" x14ac:dyDescent="0.25">
      <c r="A92" s="60">
        <v>4</v>
      </c>
      <c r="B92" s="61">
        <v>43499</v>
      </c>
      <c r="C92" s="80" t="s">
        <v>205</v>
      </c>
      <c r="D92" s="127" t="s">
        <v>36</v>
      </c>
      <c r="E92" s="63" t="str">
        <f t="shared" si="5"/>
        <v>Ja</v>
      </c>
      <c r="F92" s="60">
        <v>1</v>
      </c>
      <c r="G92" s="60">
        <f t="shared" si="6"/>
        <v>40</v>
      </c>
    </row>
    <row r="93" spans="1:7" ht="15" x14ac:dyDescent="0.25">
      <c r="A93" s="60">
        <v>5</v>
      </c>
      <c r="B93" s="61">
        <v>43531</v>
      </c>
      <c r="C93" s="80" t="s">
        <v>206</v>
      </c>
      <c r="D93" s="127" t="s">
        <v>184</v>
      </c>
      <c r="E93" s="63" t="str">
        <f t="shared" ref="E93:E95" si="7">IF(AND(D93&lt;&gt;"Anders",D93&lt;&gt;""),"Ja","")</f>
        <v>Ja</v>
      </c>
      <c r="F93" s="60">
        <v>5</v>
      </c>
      <c r="G93" s="60">
        <v>26</v>
      </c>
    </row>
    <row r="94" spans="1:7" ht="15" x14ac:dyDescent="0.25">
      <c r="A94" s="60">
        <v>6</v>
      </c>
      <c r="B94" s="61">
        <v>43532</v>
      </c>
      <c r="C94" s="80" t="s">
        <v>208</v>
      </c>
      <c r="D94" s="127" t="s">
        <v>168</v>
      </c>
      <c r="E94" s="63" t="str">
        <f t="shared" si="7"/>
        <v>Ja</v>
      </c>
      <c r="F94" s="81">
        <v>27</v>
      </c>
      <c r="G94" s="60">
        <f t="shared" si="6"/>
        <v>4</v>
      </c>
    </row>
    <row r="95" spans="1:7" ht="15" x14ac:dyDescent="0.25">
      <c r="A95" s="60">
        <v>7</v>
      </c>
      <c r="B95" s="61">
        <v>43532</v>
      </c>
      <c r="C95" s="80" t="s">
        <v>207</v>
      </c>
      <c r="D95" s="127" t="s">
        <v>182</v>
      </c>
      <c r="E95" s="63" t="str">
        <f t="shared" si="7"/>
        <v>Ja</v>
      </c>
      <c r="F95" s="81">
        <v>8</v>
      </c>
      <c r="G95" s="60">
        <v>3</v>
      </c>
    </row>
    <row r="96" spans="1:7" ht="15" x14ac:dyDescent="0.25">
      <c r="A96" s="60">
        <v>8</v>
      </c>
      <c r="B96" s="61"/>
      <c r="C96" s="80"/>
      <c r="D96" s="127"/>
      <c r="E96" s="63"/>
      <c r="F96" s="81"/>
      <c r="G96" s="60">
        <f t="shared" si="6"/>
        <v>0</v>
      </c>
    </row>
    <row r="97" spans="1:7" ht="15" x14ac:dyDescent="0.25">
      <c r="A97" s="60">
        <v>9</v>
      </c>
      <c r="B97" s="61"/>
      <c r="C97" s="80"/>
      <c r="D97" s="127"/>
      <c r="E97" s="63" t="str">
        <f t="shared" si="5"/>
        <v/>
      </c>
      <c r="F97" s="81"/>
      <c r="G97" s="60">
        <f t="shared" si="6"/>
        <v>0</v>
      </c>
    </row>
    <row r="98" spans="1:7" ht="15" x14ac:dyDescent="0.25">
      <c r="A98" s="60">
        <v>10</v>
      </c>
      <c r="B98" s="60"/>
      <c r="C98" s="80"/>
      <c r="D98" s="127"/>
      <c r="E98" s="63" t="str">
        <f t="shared" si="5"/>
        <v/>
      </c>
      <c r="F98" s="81"/>
      <c r="G98" s="60">
        <f t="shared" si="6"/>
        <v>0</v>
      </c>
    </row>
    <row r="100" spans="1:7" x14ac:dyDescent="0.2">
      <c r="B100" s="70"/>
    </row>
  </sheetData>
  <sheetProtection sheet="1" objects="1" scenarios="1" selectLockedCells="1"/>
  <dataConsolidate/>
  <conditionalFormatting sqref="F2">
    <cfRule type="cellIs" dxfId="0" priority="1" operator="greaterThan">
      <formula>0</formula>
    </cfRule>
  </conditionalFormatting>
  <dataValidations count="6">
    <dataValidation allowBlank="1" errorTitle="Lezen" error="Zie voor uitleg tabblad Uitleg, of klik op een van de linken!" promptTitle="Mijn punten" prompt="&gt; 0_x000a_en_x000a_&lt;40" sqref="F82:F85 F89:F98 F61:F66 F68:F73 F75:F80 F11:F59"/>
    <dataValidation allowBlank="1" showInputMessage="1" showErrorMessage="1" promptTitle="Kies een wedstijd" sqref="C82:C85 C89:C98 C61:C66 C68:C73 C75:C80 C11:C59"/>
    <dataValidation type="whole" allowBlank="1" showInputMessage="1" showErrorMessage="1" errorTitle="Lezen" error="Zie voor uitleg tabblad Uitleg, of klik op een van de linken!" promptTitle="Mijn punten" prompt="&gt; 0_x000a_en_x000a_&lt;40" sqref="F10 F88">
      <formula1>0</formula1>
      <formula2>40</formula2>
    </dataValidation>
    <dataValidation type="list" allowBlank="1" showInputMessage="1" showErrorMessage="1" sqref="D89:D98 D11:D85">
      <formula1>NamenWedstrijden</formula1>
    </dataValidation>
    <dataValidation allowBlank="1" showInputMessage="1" showErrorMessage="1" promptTitle="Punten" sqref="G89:G98 G11:G85"/>
    <dataValidation type="custom" allowBlank="1" showInputMessage="1" showErrorMessage="1" errorTitle="Afblijven" error="Deze wordt automatisch berekend!" sqref="E11:E85">
      <formula1>IF(AND(D11&lt;&gt;"Anders",D11&lt;&gt;""),"Ja","")</formula1>
    </dataValidation>
  </dataValidations>
  <hyperlinks>
    <hyperlink ref="C7" location="'Regels voor Puntentoekenning'!A1" display="Zie ook uitleg puntentelling"/>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Blad3!$A$43:$A$45</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H45"/>
  <sheetViews>
    <sheetView topLeftCell="A20" workbookViewId="0">
      <selection activeCell="D45" sqref="D45"/>
    </sheetView>
  </sheetViews>
  <sheetFormatPr defaultRowHeight="15" x14ac:dyDescent="0.25"/>
  <cols>
    <col min="1" max="1" width="47.7109375" style="1" bestFit="1" customWidth="1"/>
    <col min="2" max="2" width="23.28515625" style="2" customWidth="1"/>
    <col min="3" max="29" width="3.7109375" style="2" customWidth="1"/>
    <col min="30" max="30" width="5.140625" style="2" customWidth="1"/>
    <col min="31" max="31" width="2.7109375" style="2" customWidth="1"/>
    <col min="34" max="34" width="17.85546875" bestFit="1" customWidth="1"/>
  </cols>
  <sheetData>
    <row r="1" spans="1:34" ht="14.45" x14ac:dyDescent="0.3">
      <c r="B1" s="131" t="s">
        <v>109</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2"/>
    </row>
    <row r="2" spans="1:34" ht="14.45" x14ac:dyDescent="0.3">
      <c r="A2" s="3" t="s">
        <v>30</v>
      </c>
      <c r="B2" s="8" t="s">
        <v>0</v>
      </c>
      <c r="C2" s="8" t="s">
        <v>1</v>
      </c>
      <c r="D2" s="8" t="s">
        <v>2</v>
      </c>
      <c r="E2" s="8" t="s">
        <v>3</v>
      </c>
      <c r="F2" s="8" t="s">
        <v>4</v>
      </c>
      <c r="G2" s="8" t="s">
        <v>5</v>
      </c>
      <c r="H2" s="8" t="s">
        <v>6</v>
      </c>
      <c r="I2" s="8" t="s">
        <v>7</v>
      </c>
      <c r="J2" s="8" t="s">
        <v>8</v>
      </c>
      <c r="K2" s="8" t="s">
        <v>9</v>
      </c>
      <c r="L2" s="8" t="s">
        <v>10</v>
      </c>
      <c r="M2" s="8" t="s">
        <v>11</v>
      </c>
      <c r="N2" s="8" t="s">
        <v>12</v>
      </c>
      <c r="O2" s="8" t="s">
        <v>13</v>
      </c>
      <c r="P2" s="8" t="s">
        <v>14</v>
      </c>
      <c r="Q2" s="8" t="s">
        <v>15</v>
      </c>
      <c r="R2" s="8" t="s">
        <v>16</v>
      </c>
      <c r="S2" s="8" t="s">
        <v>17</v>
      </c>
      <c r="T2" s="8" t="s">
        <v>18</v>
      </c>
      <c r="U2" s="8" t="s">
        <v>19</v>
      </c>
      <c r="V2" s="8" t="s">
        <v>20</v>
      </c>
      <c r="W2" s="8" t="s">
        <v>21</v>
      </c>
      <c r="X2" s="8" t="s">
        <v>22</v>
      </c>
      <c r="Y2" s="8" t="s">
        <v>23</v>
      </c>
      <c r="Z2" s="8" t="s">
        <v>24</v>
      </c>
      <c r="AA2" s="8" t="s">
        <v>25</v>
      </c>
      <c r="AB2" s="8" t="s">
        <v>26</v>
      </c>
      <c r="AC2" s="8" t="s">
        <v>27</v>
      </c>
      <c r="AD2" s="8" t="s">
        <v>28</v>
      </c>
      <c r="AE2" s="8" t="s">
        <v>29</v>
      </c>
      <c r="AH2" s="7" t="s">
        <v>117</v>
      </c>
    </row>
    <row r="3" spans="1:34" ht="14.45" hidden="1" x14ac:dyDescent="0.3">
      <c r="A3" s="12" t="s">
        <v>30</v>
      </c>
      <c r="B3" s="7" t="s">
        <v>117</v>
      </c>
      <c r="C3" s="7" t="s">
        <v>118</v>
      </c>
      <c r="D3" s="7" t="s">
        <v>119</v>
      </c>
      <c r="E3" s="7" t="s">
        <v>120</v>
      </c>
      <c r="F3" s="7" t="s">
        <v>130</v>
      </c>
      <c r="G3" s="7" t="s">
        <v>121</v>
      </c>
      <c r="H3" s="7" t="s">
        <v>122</v>
      </c>
      <c r="I3" s="7" t="s">
        <v>123</v>
      </c>
      <c r="J3" s="7" t="s">
        <v>124</v>
      </c>
      <c r="K3" s="7" t="s">
        <v>125</v>
      </c>
      <c r="L3" s="7" t="s">
        <v>126</v>
      </c>
      <c r="M3" s="7" t="s">
        <v>127</v>
      </c>
      <c r="N3" s="7" t="s">
        <v>128</v>
      </c>
      <c r="O3" s="7" t="s">
        <v>129</v>
      </c>
      <c r="P3" s="7" t="s">
        <v>131</v>
      </c>
      <c r="Q3" s="7" t="s">
        <v>132</v>
      </c>
      <c r="R3" s="7" t="s">
        <v>133</v>
      </c>
      <c r="S3" s="7" t="s">
        <v>134</v>
      </c>
      <c r="T3" s="7" t="s">
        <v>135</v>
      </c>
      <c r="U3" s="7" t="s">
        <v>136</v>
      </c>
      <c r="V3" s="7" t="s">
        <v>145</v>
      </c>
      <c r="W3" s="7" t="s">
        <v>137</v>
      </c>
      <c r="X3" s="7" t="s">
        <v>138</v>
      </c>
      <c r="Y3" s="7" t="s">
        <v>139</v>
      </c>
      <c r="Z3" s="7" t="s">
        <v>140</v>
      </c>
      <c r="AA3" s="7" t="s">
        <v>141</v>
      </c>
      <c r="AB3" s="7" t="s">
        <v>142</v>
      </c>
      <c r="AC3" s="48" t="s">
        <v>153</v>
      </c>
      <c r="AD3" s="48" t="s">
        <v>154</v>
      </c>
      <c r="AE3" s="48" t="s">
        <v>155</v>
      </c>
      <c r="AH3" s="7" t="s">
        <v>127</v>
      </c>
    </row>
    <row r="4" spans="1:34" ht="14.45" hidden="1" x14ac:dyDescent="0.3">
      <c r="A4" s="53" t="s">
        <v>161</v>
      </c>
      <c r="B4" s="7">
        <v>0</v>
      </c>
      <c r="C4" s="7">
        <v>0</v>
      </c>
      <c r="D4" s="7">
        <v>0</v>
      </c>
      <c r="E4" s="7">
        <v>0</v>
      </c>
      <c r="F4" s="7">
        <v>0</v>
      </c>
      <c r="G4" s="7">
        <v>0</v>
      </c>
      <c r="H4" s="7">
        <v>0</v>
      </c>
      <c r="I4" s="7">
        <v>0</v>
      </c>
      <c r="J4" s="7">
        <v>0</v>
      </c>
      <c r="K4" s="7">
        <v>0</v>
      </c>
      <c r="L4" s="7">
        <v>0</v>
      </c>
      <c r="M4" s="7">
        <v>0</v>
      </c>
      <c r="N4" s="7">
        <v>0</v>
      </c>
      <c r="O4" s="7">
        <v>0</v>
      </c>
      <c r="P4" s="7">
        <v>0</v>
      </c>
      <c r="Q4" s="7">
        <v>0</v>
      </c>
      <c r="R4" s="7">
        <v>0</v>
      </c>
      <c r="S4" s="7">
        <v>0</v>
      </c>
      <c r="T4" s="7">
        <v>0</v>
      </c>
      <c r="U4" s="7">
        <v>0</v>
      </c>
      <c r="V4" s="7">
        <v>0</v>
      </c>
      <c r="W4" s="7">
        <v>0</v>
      </c>
      <c r="X4" s="7">
        <v>0</v>
      </c>
      <c r="Y4" s="7">
        <v>0</v>
      </c>
      <c r="Z4" s="7">
        <v>0</v>
      </c>
      <c r="AA4" s="7">
        <v>0</v>
      </c>
      <c r="AB4" s="7">
        <v>0</v>
      </c>
      <c r="AC4" s="48">
        <v>0</v>
      </c>
      <c r="AD4" s="48">
        <v>0</v>
      </c>
      <c r="AE4" s="48">
        <v>0</v>
      </c>
      <c r="AH4" s="7"/>
    </row>
    <row r="5" spans="1:34" ht="18" x14ac:dyDescent="0.35">
      <c r="A5" s="42" t="s">
        <v>33</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H5" s="7" t="s">
        <v>118</v>
      </c>
    </row>
    <row r="6" spans="1:34" ht="18" x14ac:dyDescent="0.35">
      <c r="A6" s="41" t="s">
        <v>34</v>
      </c>
      <c r="B6" s="8"/>
      <c r="C6" s="8"/>
      <c r="D6" s="8"/>
      <c r="E6" s="8"/>
      <c r="F6" s="8"/>
      <c r="G6" s="8"/>
      <c r="H6" s="8"/>
      <c r="I6" s="8"/>
      <c r="J6" s="8"/>
      <c r="K6" s="8"/>
      <c r="L6" s="8"/>
      <c r="M6" s="8"/>
      <c r="N6" s="8"/>
      <c r="O6" s="8"/>
      <c r="P6" s="8"/>
      <c r="Q6" s="8"/>
      <c r="R6" s="8"/>
      <c r="S6" s="8"/>
      <c r="T6" s="8"/>
      <c r="U6" s="8"/>
      <c r="V6" s="8"/>
      <c r="W6" s="8"/>
      <c r="X6" s="8"/>
      <c r="Y6" s="8"/>
      <c r="Z6" s="8"/>
      <c r="AA6" s="10"/>
      <c r="AB6" s="10"/>
      <c r="AC6" s="10"/>
      <c r="AD6" s="10"/>
      <c r="AE6" s="10"/>
      <c r="AH6" s="7" t="s">
        <v>119</v>
      </c>
    </row>
    <row r="7" spans="1:34" ht="18" x14ac:dyDescent="0.35">
      <c r="A7" s="42" t="s">
        <v>35</v>
      </c>
      <c r="B7" s="9"/>
      <c r="C7" s="9"/>
      <c r="D7" s="9"/>
      <c r="E7" s="9"/>
      <c r="F7" s="9"/>
      <c r="G7" s="9"/>
      <c r="H7" s="9"/>
      <c r="I7" s="9"/>
      <c r="J7" s="9"/>
      <c r="K7" s="9"/>
      <c r="L7" s="9"/>
      <c r="M7" s="9"/>
      <c r="N7" s="9"/>
      <c r="O7" s="9"/>
      <c r="P7" s="9"/>
      <c r="Q7" s="9"/>
      <c r="R7" s="9"/>
      <c r="S7" s="9"/>
      <c r="T7" s="9"/>
      <c r="U7" s="9"/>
      <c r="V7" s="10"/>
      <c r="W7" s="10"/>
      <c r="X7" s="10"/>
      <c r="Y7" s="10"/>
      <c r="Z7" s="10"/>
      <c r="AA7" s="10"/>
      <c r="AB7" s="10"/>
      <c r="AC7" s="10"/>
      <c r="AD7" s="10"/>
      <c r="AE7" s="10"/>
      <c r="AH7" s="7" t="s">
        <v>120</v>
      </c>
    </row>
    <row r="8" spans="1:34" ht="18" x14ac:dyDescent="0.35">
      <c r="A8" s="42" t="s">
        <v>36</v>
      </c>
      <c r="B8" s="9"/>
      <c r="C8" s="9"/>
      <c r="D8" s="9"/>
      <c r="E8" s="9"/>
      <c r="F8" s="9"/>
      <c r="G8" s="9"/>
      <c r="H8" s="9"/>
      <c r="I8" s="9"/>
      <c r="J8" s="9"/>
      <c r="K8" s="9"/>
      <c r="L8" s="9"/>
      <c r="M8" s="9"/>
      <c r="N8" s="9"/>
      <c r="O8" s="9"/>
      <c r="P8" s="9"/>
      <c r="Q8" s="9"/>
      <c r="R8" s="9"/>
      <c r="S8" s="9"/>
      <c r="T8" s="9"/>
      <c r="U8" s="9"/>
      <c r="V8" s="10"/>
      <c r="W8" s="10"/>
      <c r="X8" s="10"/>
      <c r="Y8" s="10"/>
      <c r="Z8" s="10"/>
      <c r="AA8" s="10"/>
      <c r="AB8" s="10"/>
      <c r="AC8" s="10"/>
      <c r="AD8" s="10"/>
      <c r="AE8" s="10"/>
      <c r="AH8" s="7"/>
    </row>
    <row r="9" spans="1:34" ht="18" x14ac:dyDescent="0.35">
      <c r="A9" s="42" t="s">
        <v>181</v>
      </c>
      <c r="B9" s="9"/>
      <c r="C9" s="9"/>
      <c r="D9" s="9"/>
      <c r="E9" s="9"/>
      <c r="F9" s="9"/>
      <c r="G9" s="9"/>
      <c r="H9" s="9"/>
      <c r="I9" s="9"/>
      <c r="J9" s="9"/>
      <c r="K9" s="9"/>
      <c r="L9" s="9"/>
      <c r="M9" s="9"/>
      <c r="N9" s="9"/>
      <c r="O9" s="9"/>
      <c r="P9" s="9"/>
      <c r="Q9" s="9"/>
      <c r="R9" s="9"/>
      <c r="S9" s="9"/>
      <c r="T9" s="9"/>
      <c r="U9" s="9"/>
      <c r="V9" s="10"/>
      <c r="W9" s="10"/>
      <c r="X9" s="10"/>
      <c r="Y9" s="10"/>
      <c r="Z9" s="10"/>
      <c r="AA9" s="10"/>
      <c r="AB9" s="10"/>
      <c r="AC9" s="10"/>
      <c r="AD9" s="10"/>
      <c r="AE9" s="10"/>
      <c r="AH9" s="7"/>
    </row>
    <row r="10" spans="1:34" ht="18" x14ac:dyDescent="0.35">
      <c r="A10" s="42" t="s">
        <v>182</v>
      </c>
      <c r="B10" s="9"/>
      <c r="C10" s="9"/>
      <c r="D10" s="9"/>
      <c r="E10" s="9"/>
      <c r="F10" s="9"/>
      <c r="G10" s="9"/>
      <c r="H10" s="9"/>
      <c r="I10" s="9"/>
      <c r="J10" s="9"/>
      <c r="K10" s="9"/>
      <c r="L10" s="9"/>
      <c r="M10" s="9"/>
      <c r="N10" s="9"/>
      <c r="O10" s="9"/>
      <c r="P10" s="9"/>
      <c r="Q10" s="9"/>
      <c r="R10" s="9"/>
      <c r="S10" s="9"/>
      <c r="T10" s="9"/>
      <c r="U10" s="9"/>
      <c r="V10" s="10"/>
      <c r="W10" s="10"/>
      <c r="X10" s="10"/>
      <c r="Y10" s="10"/>
      <c r="Z10" s="10"/>
      <c r="AA10" s="10"/>
      <c r="AB10" s="10"/>
      <c r="AC10" s="10"/>
      <c r="AD10" s="10"/>
      <c r="AE10" s="10"/>
      <c r="AH10" s="7"/>
    </row>
    <row r="11" spans="1:34" ht="18" x14ac:dyDescent="0.35">
      <c r="A11" s="41" t="s">
        <v>183</v>
      </c>
      <c r="B11" s="9"/>
      <c r="C11" s="9"/>
      <c r="D11" s="9"/>
      <c r="E11" s="9"/>
      <c r="F11" s="9"/>
      <c r="G11" s="9"/>
      <c r="H11" s="9"/>
      <c r="I11" s="9"/>
      <c r="J11" s="9"/>
      <c r="K11" s="9"/>
      <c r="L11" s="9"/>
      <c r="M11" s="9"/>
      <c r="N11" s="9"/>
      <c r="O11" s="9"/>
      <c r="P11" s="9"/>
      <c r="Q11" s="9"/>
      <c r="R11" s="9"/>
      <c r="S11" s="9"/>
      <c r="T11" s="9"/>
      <c r="U11" s="9"/>
      <c r="V11" s="10"/>
      <c r="W11" s="10"/>
      <c r="X11" s="10"/>
      <c r="Y11" s="10"/>
      <c r="Z11" s="10"/>
      <c r="AA11" s="10"/>
      <c r="AB11" s="10"/>
      <c r="AC11" s="10"/>
      <c r="AD11" s="10"/>
      <c r="AE11" s="10"/>
      <c r="AH11" s="7"/>
    </row>
    <row r="12" spans="1:34" s="89" customFormat="1" ht="18" x14ac:dyDescent="0.35">
      <c r="A12" s="41" t="s">
        <v>168</v>
      </c>
      <c r="B12" s="91"/>
      <c r="C12" s="91"/>
      <c r="D12" s="91"/>
      <c r="E12" s="91"/>
      <c r="F12" s="91"/>
      <c r="G12" s="91"/>
      <c r="H12" s="91"/>
      <c r="I12" s="91"/>
      <c r="J12" s="91"/>
      <c r="K12" s="91"/>
      <c r="L12" s="91"/>
      <c r="M12" s="91"/>
      <c r="N12" s="91"/>
      <c r="O12" s="91"/>
      <c r="P12" s="91"/>
      <c r="Q12" s="91"/>
      <c r="R12" s="91"/>
      <c r="S12" s="91"/>
      <c r="T12" s="91"/>
      <c r="U12" s="91"/>
      <c r="V12" s="92"/>
      <c r="W12" s="92"/>
      <c r="X12" s="92"/>
      <c r="Y12" s="92"/>
      <c r="Z12" s="92"/>
      <c r="AA12" s="92"/>
      <c r="AB12" s="92"/>
      <c r="AC12" s="92"/>
      <c r="AD12" s="92"/>
      <c r="AE12" s="92"/>
      <c r="AH12" s="7"/>
    </row>
    <row r="13" spans="1:34" ht="18" x14ac:dyDescent="0.35">
      <c r="A13" s="41" t="s">
        <v>171</v>
      </c>
      <c r="B13" s="8"/>
      <c r="C13" s="8"/>
      <c r="D13" s="8"/>
      <c r="E13" s="8"/>
      <c r="F13" s="8"/>
      <c r="G13" s="8"/>
      <c r="H13" s="8"/>
      <c r="I13" s="8"/>
      <c r="J13" s="8"/>
      <c r="K13" s="8"/>
      <c r="L13" s="8"/>
      <c r="M13" s="8"/>
      <c r="N13" s="8"/>
      <c r="O13" s="8"/>
      <c r="P13" s="8"/>
      <c r="Q13" s="8"/>
      <c r="R13" s="8"/>
      <c r="S13" s="8"/>
      <c r="T13" s="8"/>
      <c r="U13" s="8"/>
      <c r="V13" s="10"/>
      <c r="W13" s="10"/>
      <c r="X13" s="10"/>
      <c r="Y13" s="10"/>
      <c r="Z13" s="10"/>
      <c r="AA13" s="10"/>
      <c r="AB13" s="10"/>
      <c r="AC13" s="10"/>
      <c r="AD13" s="10"/>
      <c r="AE13" s="10"/>
      <c r="AH13" s="7" t="s">
        <v>130</v>
      </c>
    </row>
    <row r="14" spans="1:34" ht="18" x14ac:dyDescent="0.35">
      <c r="A14" s="41" t="s">
        <v>184</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H14" s="7"/>
    </row>
    <row r="15" spans="1:34" ht="18" x14ac:dyDescent="0.35">
      <c r="A15" s="41" t="s">
        <v>185</v>
      </c>
      <c r="B15" s="8"/>
      <c r="C15" s="8"/>
      <c r="D15" s="8"/>
      <c r="E15" s="8"/>
      <c r="F15" s="8"/>
      <c r="G15" s="8"/>
      <c r="H15" s="8"/>
      <c r="I15" s="8"/>
      <c r="J15" s="8"/>
      <c r="K15" s="8"/>
      <c r="L15" s="8"/>
      <c r="M15" s="8"/>
      <c r="N15" s="8"/>
      <c r="O15" s="8"/>
      <c r="P15" s="8"/>
      <c r="Q15" s="8"/>
      <c r="R15" s="8"/>
      <c r="S15" s="8"/>
      <c r="T15" s="8"/>
      <c r="U15" s="8"/>
      <c r="V15" s="8"/>
      <c r="W15" s="8"/>
      <c r="X15" s="8"/>
      <c r="Y15" s="8"/>
      <c r="Z15" s="8"/>
      <c r="AA15" s="10"/>
      <c r="AB15" s="10"/>
      <c r="AC15" s="10"/>
      <c r="AD15" s="10"/>
      <c r="AE15" s="10"/>
      <c r="AH15" s="7"/>
    </row>
    <row r="16" spans="1:34" ht="18" x14ac:dyDescent="0.35">
      <c r="A16" s="41" t="s">
        <v>186</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H16" s="7" t="s">
        <v>121</v>
      </c>
    </row>
    <row r="17" spans="1:34" ht="18" x14ac:dyDescent="0.35">
      <c r="A17" s="41" t="s">
        <v>195</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H17" s="48" t="s">
        <v>122</v>
      </c>
    </row>
    <row r="18" spans="1:34" ht="18" x14ac:dyDescent="0.35">
      <c r="A18" s="41" t="s">
        <v>196</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H18" s="7" t="s">
        <v>123</v>
      </c>
    </row>
    <row r="19" spans="1:34" ht="14.45" x14ac:dyDescent="0.3">
      <c r="AH19" s="7" t="s">
        <v>124</v>
      </c>
    </row>
    <row r="20" spans="1:34" ht="15.6" x14ac:dyDescent="0.3">
      <c r="A20" s="13" t="s">
        <v>32</v>
      </c>
      <c r="B20" s="131" t="s">
        <v>109</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2"/>
      <c r="AH20" s="7" t="s">
        <v>125</v>
      </c>
    </row>
    <row r="21" spans="1:34" ht="14.45" x14ac:dyDescent="0.3">
      <c r="A21" s="12" t="s">
        <v>30</v>
      </c>
      <c r="B21" s="7" t="s">
        <v>0</v>
      </c>
      <c r="C21" s="7" t="s">
        <v>1</v>
      </c>
      <c r="D21" s="7" t="s">
        <v>2</v>
      </c>
      <c r="E21" s="7" t="s">
        <v>3</v>
      </c>
      <c r="F21" s="7" t="s">
        <v>4</v>
      </c>
      <c r="G21" s="7" t="s">
        <v>5</v>
      </c>
      <c r="H21" s="7" t="s">
        <v>6</v>
      </c>
      <c r="I21" s="7" t="s">
        <v>7</v>
      </c>
      <c r="J21" s="7" t="s">
        <v>8</v>
      </c>
      <c r="K21" s="7" t="s">
        <v>9</v>
      </c>
      <c r="L21" s="7" t="s">
        <v>10</v>
      </c>
      <c r="M21" s="7" t="s">
        <v>11</v>
      </c>
      <c r="N21" s="7" t="s">
        <v>12</v>
      </c>
      <c r="O21" s="7" t="s">
        <v>13</v>
      </c>
      <c r="P21" s="7" t="s">
        <v>14</v>
      </c>
      <c r="Q21" s="7" t="s">
        <v>15</v>
      </c>
      <c r="R21" s="7" t="s">
        <v>16</v>
      </c>
      <c r="S21" s="7" t="s">
        <v>17</v>
      </c>
      <c r="T21" s="7" t="s">
        <v>18</v>
      </c>
      <c r="U21" s="7" t="s">
        <v>19</v>
      </c>
      <c r="V21" s="7" t="s">
        <v>20</v>
      </c>
      <c r="W21" s="7" t="s">
        <v>21</v>
      </c>
      <c r="X21" s="7" t="s">
        <v>22</v>
      </c>
      <c r="Y21" s="7" t="s">
        <v>23</v>
      </c>
      <c r="Z21" s="7" t="s">
        <v>24</v>
      </c>
      <c r="AA21" s="7" t="s">
        <v>25</v>
      </c>
      <c r="AB21" s="7" t="s">
        <v>26</v>
      </c>
      <c r="AC21" s="7" t="s">
        <v>27</v>
      </c>
      <c r="AD21" s="7" t="s">
        <v>28</v>
      </c>
      <c r="AE21" s="7" t="s">
        <v>29</v>
      </c>
      <c r="AH21" s="7" t="s">
        <v>126</v>
      </c>
    </row>
    <row r="22" spans="1:34" ht="14.45" x14ac:dyDescent="0.3">
      <c r="A22" s="12" t="s">
        <v>30</v>
      </c>
      <c r="B22" s="7" t="s">
        <v>117</v>
      </c>
      <c r="C22" s="7" t="s">
        <v>118</v>
      </c>
      <c r="D22" s="7" t="s">
        <v>119</v>
      </c>
      <c r="E22" s="7" t="s">
        <v>120</v>
      </c>
      <c r="F22" s="7" t="s">
        <v>130</v>
      </c>
      <c r="G22" s="7" t="s">
        <v>121</v>
      </c>
      <c r="H22" s="7" t="s">
        <v>122</v>
      </c>
      <c r="I22" s="7" t="s">
        <v>123</v>
      </c>
      <c r="J22" s="7" t="s">
        <v>124</v>
      </c>
      <c r="K22" s="7" t="s">
        <v>125</v>
      </c>
      <c r="L22" s="7" t="s">
        <v>126</v>
      </c>
      <c r="M22" s="7" t="s">
        <v>127</v>
      </c>
      <c r="N22" s="7" t="s">
        <v>128</v>
      </c>
      <c r="O22" s="7" t="s">
        <v>129</v>
      </c>
      <c r="P22" s="7" t="s">
        <v>131</v>
      </c>
      <c r="Q22" s="7" t="s">
        <v>132</v>
      </c>
      <c r="R22" s="7" t="s">
        <v>133</v>
      </c>
      <c r="S22" s="7" t="s">
        <v>134</v>
      </c>
      <c r="T22" s="7" t="s">
        <v>135</v>
      </c>
      <c r="U22" s="7" t="s">
        <v>136</v>
      </c>
      <c r="V22" s="7" t="s">
        <v>145</v>
      </c>
      <c r="W22" s="7" t="s">
        <v>137</v>
      </c>
      <c r="X22" s="7" t="s">
        <v>138</v>
      </c>
      <c r="Y22" s="7" t="s">
        <v>139</v>
      </c>
      <c r="Z22" s="7" t="s">
        <v>140</v>
      </c>
      <c r="AA22" s="7" t="s">
        <v>141</v>
      </c>
      <c r="AB22" s="7" t="s">
        <v>142</v>
      </c>
      <c r="AC22" s="7" t="s">
        <v>143</v>
      </c>
      <c r="AD22" s="7" t="s">
        <v>144</v>
      </c>
      <c r="AE22" s="7"/>
      <c r="AH22" s="7" t="s">
        <v>127</v>
      </c>
    </row>
    <row r="23" spans="1:34" ht="14.45" x14ac:dyDescent="0.3">
      <c r="A23" s="6" t="s">
        <v>33</v>
      </c>
      <c r="B23" s="9">
        <v>30</v>
      </c>
      <c r="C23" s="9">
        <v>29</v>
      </c>
      <c r="D23" s="9">
        <v>28</v>
      </c>
      <c r="E23" s="9">
        <v>27</v>
      </c>
      <c r="F23" s="9">
        <v>26</v>
      </c>
      <c r="G23" s="9">
        <v>25</v>
      </c>
      <c r="H23" s="9">
        <v>24</v>
      </c>
      <c r="I23" s="9">
        <v>23</v>
      </c>
      <c r="J23" s="9">
        <v>22</v>
      </c>
      <c r="K23" s="9">
        <v>21</v>
      </c>
      <c r="L23" s="9">
        <v>20</v>
      </c>
      <c r="M23" s="9">
        <v>19</v>
      </c>
      <c r="N23" s="9">
        <v>18</v>
      </c>
      <c r="O23" s="9">
        <v>17</v>
      </c>
      <c r="P23" s="9">
        <v>16</v>
      </c>
      <c r="Q23" s="9">
        <v>15</v>
      </c>
      <c r="R23" s="9">
        <v>14</v>
      </c>
      <c r="S23" s="9">
        <v>13</v>
      </c>
      <c r="T23" s="9">
        <v>12</v>
      </c>
      <c r="U23" s="9">
        <v>11</v>
      </c>
      <c r="V23" s="9">
        <v>10</v>
      </c>
      <c r="W23" s="9">
        <v>9</v>
      </c>
      <c r="X23" s="9">
        <v>8</v>
      </c>
      <c r="Y23" s="9">
        <v>7</v>
      </c>
      <c r="Z23" s="9">
        <v>6</v>
      </c>
      <c r="AA23" s="9">
        <v>5</v>
      </c>
      <c r="AB23" s="9">
        <v>4</v>
      </c>
      <c r="AC23" s="9">
        <v>3</v>
      </c>
      <c r="AD23" s="9">
        <v>2</v>
      </c>
      <c r="AE23" s="9">
        <v>1</v>
      </c>
      <c r="AH23" s="7" t="s">
        <v>128</v>
      </c>
    </row>
    <row r="24" spans="1:34" ht="14.45" x14ac:dyDescent="0.3">
      <c r="A24" s="5" t="s">
        <v>34</v>
      </c>
      <c r="B24" s="8">
        <v>25</v>
      </c>
      <c r="C24" s="8">
        <v>24</v>
      </c>
      <c r="D24" s="8">
        <v>23</v>
      </c>
      <c r="E24" s="8">
        <v>22</v>
      </c>
      <c r="F24" s="8">
        <v>21</v>
      </c>
      <c r="G24" s="8">
        <v>20</v>
      </c>
      <c r="H24" s="8">
        <v>19</v>
      </c>
      <c r="I24" s="8">
        <v>18</v>
      </c>
      <c r="J24" s="8">
        <v>17</v>
      </c>
      <c r="K24" s="8">
        <v>16</v>
      </c>
      <c r="L24" s="8">
        <v>15</v>
      </c>
      <c r="M24" s="8">
        <v>14</v>
      </c>
      <c r="N24" s="8">
        <v>13</v>
      </c>
      <c r="O24" s="8">
        <v>12</v>
      </c>
      <c r="P24" s="8">
        <v>11</v>
      </c>
      <c r="Q24" s="8">
        <v>10</v>
      </c>
      <c r="R24" s="8">
        <v>9</v>
      </c>
      <c r="S24" s="8">
        <v>8</v>
      </c>
      <c r="T24" s="8">
        <v>7</v>
      </c>
      <c r="U24" s="8">
        <v>6</v>
      </c>
      <c r="V24" s="8">
        <v>5</v>
      </c>
      <c r="W24" s="8">
        <v>4</v>
      </c>
      <c r="X24" s="8">
        <v>3</v>
      </c>
      <c r="Y24" s="8">
        <v>2</v>
      </c>
      <c r="Z24" s="8">
        <v>1</v>
      </c>
      <c r="AA24" s="10">
        <v>0</v>
      </c>
      <c r="AB24" s="10">
        <v>0</v>
      </c>
      <c r="AC24" s="10">
        <v>0</v>
      </c>
      <c r="AD24" s="10">
        <v>0</v>
      </c>
      <c r="AE24" s="10">
        <v>0</v>
      </c>
      <c r="AH24" s="7" t="s">
        <v>129</v>
      </c>
    </row>
    <row r="25" spans="1:34" ht="14.45" x14ac:dyDescent="0.3">
      <c r="A25" s="6" t="s">
        <v>35</v>
      </c>
      <c r="B25" s="9">
        <v>20</v>
      </c>
      <c r="C25" s="9">
        <v>19</v>
      </c>
      <c r="D25" s="9">
        <v>18</v>
      </c>
      <c r="E25" s="9">
        <v>17</v>
      </c>
      <c r="F25" s="9">
        <v>16</v>
      </c>
      <c r="G25" s="9">
        <v>15</v>
      </c>
      <c r="H25" s="9">
        <v>14</v>
      </c>
      <c r="I25" s="9">
        <v>13</v>
      </c>
      <c r="J25" s="9">
        <v>12</v>
      </c>
      <c r="K25" s="9">
        <v>11</v>
      </c>
      <c r="L25" s="9">
        <v>10</v>
      </c>
      <c r="M25" s="9">
        <v>9</v>
      </c>
      <c r="N25" s="9">
        <v>8</v>
      </c>
      <c r="O25" s="9">
        <v>7</v>
      </c>
      <c r="P25" s="9">
        <v>6</v>
      </c>
      <c r="Q25" s="9">
        <v>5</v>
      </c>
      <c r="R25" s="9">
        <v>4</v>
      </c>
      <c r="S25" s="9">
        <v>3</v>
      </c>
      <c r="T25" s="9">
        <v>2</v>
      </c>
      <c r="U25" s="9">
        <v>1</v>
      </c>
      <c r="V25" s="10">
        <v>0</v>
      </c>
      <c r="W25" s="10">
        <v>0</v>
      </c>
      <c r="X25" s="10">
        <v>0</v>
      </c>
      <c r="Y25" s="10">
        <v>0</v>
      </c>
      <c r="Z25" s="10">
        <v>0</v>
      </c>
      <c r="AA25" s="10">
        <v>0</v>
      </c>
      <c r="AB25" s="10">
        <v>0</v>
      </c>
      <c r="AC25" s="10">
        <v>0</v>
      </c>
      <c r="AD25" s="10">
        <v>0</v>
      </c>
      <c r="AE25" s="10">
        <v>0</v>
      </c>
      <c r="AH25" s="7" t="s">
        <v>131</v>
      </c>
    </row>
    <row r="26" spans="1:34" ht="14.45" x14ac:dyDescent="0.3">
      <c r="A26" s="5" t="s">
        <v>36</v>
      </c>
      <c r="B26" s="8">
        <v>40</v>
      </c>
      <c r="C26" s="8">
        <v>38</v>
      </c>
      <c r="D26" s="8">
        <v>36</v>
      </c>
      <c r="E26" s="8">
        <v>34</v>
      </c>
      <c r="F26" s="8">
        <v>32</v>
      </c>
      <c r="G26" s="8">
        <v>30</v>
      </c>
      <c r="H26" s="8">
        <v>28</v>
      </c>
      <c r="I26" s="8">
        <v>26</v>
      </c>
      <c r="J26" s="8">
        <v>24</v>
      </c>
      <c r="K26" s="8">
        <v>22</v>
      </c>
      <c r="L26" s="8">
        <v>20</v>
      </c>
      <c r="M26" s="8">
        <v>18</v>
      </c>
      <c r="N26" s="8">
        <v>16</v>
      </c>
      <c r="O26" s="8">
        <v>14</v>
      </c>
      <c r="P26" s="8">
        <v>12</v>
      </c>
      <c r="Q26" s="8">
        <v>10</v>
      </c>
      <c r="R26" s="8">
        <v>8</v>
      </c>
      <c r="S26" s="8">
        <v>6</v>
      </c>
      <c r="T26" s="8">
        <v>4</v>
      </c>
      <c r="U26" s="8">
        <v>2</v>
      </c>
      <c r="V26" s="10">
        <v>0</v>
      </c>
      <c r="W26" s="10">
        <v>0</v>
      </c>
      <c r="X26" s="10">
        <v>0</v>
      </c>
      <c r="Y26" s="10">
        <v>0</v>
      </c>
      <c r="Z26" s="10">
        <v>0</v>
      </c>
      <c r="AA26" s="10">
        <v>0</v>
      </c>
      <c r="AB26" s="10">
        <v>0</v>
      </c>
      <c r="AC26" s="10">
        <v>0</v>
      </c>
      <c r="AD26" s="10">
        <v>0</v>
      </c>
      <c r="AE26" s="10">
        <v>0</v>
      </c>
      <c r="AH26" s="7" t="s">
        <v>132</v>
      </c>
    </row>
    <row r="27" spans="1:34" ht="14.45" x14ac:dyDescent="0.3">
      <c r="A27" s="11" t="s">
        <v>37</v>
      </c>
      <c r="B27" s="9">
        <v>30</v>
      </c>
      <c r="C27" s="9">
        <v>29</v>
      </c>
      <c r="D27" s="9">
        <v>28</v>
      </c>
      <c r="E27" s="9">
        <v>27</v>
      </c>
      <c r="F27" s="9">
        <v>26</v>
      </c>
      <c r="G27" s="9">
        <v>25</v>
      </c>
      <c r="H27" s="9">
        <v>24</v>
      </c>
      <c r="I27" s="9">
        <v>23</v>
      </c>
      <c r="J27" s="9">
        <v>22</v>
      </c>
      <c r="K27" s="9">
        <v>21</v>
      </c>
      <c r="L27" s="9">
        <v>20</v>
      </c>
      <c r="M27" s="9">
        <v>19</v>
      </c>
      <c r="N27" s="9">
        <v>18</v>
      </c>
      <c r="O27" s="9">
        <v>17</v>
      </c>
      <c r="P27" s="9">
        <v>16</v>
      </c>
      <c r="Q27" s="9">
        <v>15</v>
      </c>
      <c r="R27" s="9">
        <v>14</v>
      </c>
      <c r="S27" s="9">
        <v>13</v>
      </c>
      <c r="T27" s="9">
        <v>12</v>
      </c>
      <c r="U27" s="9">
        <v>11</v>
      </c>
      <c r="V27" s="9">
        <v>10</v>
      </c>
      <c r="W27" s="9">
        <v>9</v>
      </c>
      <c r="X27" s="9">
        <v>8</v>
      </c>
      <c r="Y27" s="9">
        <v>7</v>
      </c>
      <c r="Z27" s="9">
        <v>6</v>
      </c>
      <c r="AA27" s="9">
        <v>5</v>
      </c>
      <c r="AB27" s="9">
        <v>4</v>
      </c>
      <c r="AC27" s="9">
        <v>3</v>
      </c>
      <c r="AD27" s="9">
        <v>2</v>
      </c>
      <c r="AE27" s="9">
        <v>1</v>
      </c>
      <c r="AH27" s="7" t="s">
        <v>133</v>
      </c>
    </row>
    <row r="28" spans="1:34" ht="14.45" x14ac:dyDescent="0.3">
      <c r="A28" s="5" t="s">
        <v>107</v>
      </c>
      <c r="B28" s="8">
        <v>20</v>
      </c>
      <c r="C28" s="8">
        <v>18</v>
      </c>
      <c r="D28" s="8">
        <v>16</v>
      </c>
      <c r="E28" s="8">
        <v>14</v>
      </c>
      <c r="F28" s="8">
        <v>12</v>
      </c>
      <c r="G28" s="8">
        <v>10</v>
      </c>
      <c r="H28" s="8">
        <v>8</v>
      </c>
      <c r="I28" s="8">
        <v>6</v>
      </c>
      <c r="J28" s="8">
        <v>4</v>
      </c>
      <c r="K28" s="8">
        <v>2</v>
      </c>
      <c r="L28" s="10">
        <v>0</v>
      </c>
      <c r="M28" s="10">
        <v>0</v>
      </c>
      <c r="N28" s="10">
        <v>0</v>
      </c>
      <c r="O28" s="10">
        <v>0</v>
      </c>
      <c r="P28" s="10">
        <v>0</v>
      </c>
      <c r="Q28" s="10">
        <v>0</v>
      </c>
      <c r="R28" s="10">
        <v>0</v>
      </c>
      <c r="S28" s="10">
        <v>0</v>
      </c>
      <c r="T28" s="10">
        <v>0</v>
      </c>
      <c r="U28" s="10">
        <v>0</v>
      </c>
      <c r="V28" s="10">
        <v>0</v>
      </c>
      <c r="W28" s="10">
        <v>0</v>
      </c>
      <c r="X28" s="10">
        <v>0</v>
      </c>
      <c r="Y28" s="10">
        <v>0</v>
      </c>
      <c r="Z28" s="10">
        <v>0</v>
      </c>
      <c r="AA28" s="10">
        <v>0</v>
      </c>
      <c r="AB28" s="10">
        <v>0</v>
      </c>
      <c r="AC28" s="10">
        <v>0</v>
      </c>
      <c r="AD28" s="10">
        <v>0</v>
      </c>
      <c r="AE28" s="10">
        <v>0</v>
      </c>
      <c r="AH28" s="7" t="s">
        <v>134</v>
      </c>
    </row>
    <row r="29" spans="1:34" ht="14.45" x14ac:dyDescent="0.3">
      <c r="A29" s="4" t="s">
        <v>106</v>
      </c>
      <c r="B29" s="9">
        <v>10</v>
      </c>
      <c r="C29" s="9">
        <v>9</v>
      </c>
      <c r="D29" s="9">
        <v>8</v>
      </c>
      <c r="E29" s="9">
        <v>7</v>
      </c>
      <c r="F29" s="9">
        <v>6</v>
      </c>
      <c r="G29" s="9">
        <v>5</v>
      </c>
      <c r="H29" s="9">
        <v>4</v>
      </c>
      <c r="I29" s="9">
        <v>3</v>
      </c>
      <c r="J29" s="9">
        <v>2</v>
      </c>
      <c r="K29" s="9">
        <v>1</v>
      </c>
      <c r="L29" s="10">
        <v>0</v>
      </c>
      <c r="M29" s="10">
        <v>0</v>
      </c>
      <c r="N29" s="10">
        <v>0</v>
      </c>
      <c r="O29" s="10">
        <v>0</v>
      </c>
      <c r="P29" s="10">
        <v>0</v>
      </c>
      <c r="Q29" s="10">
        <v>0</v>
      </c>
      <c r="R29" s="10">
        <v>0</v>
      </c>
      <c r="S29" s="10">
        <v>0</v>
      </c>
      <c r="T29" s="10">
        <v>0</v>
      </c>
      <c r="U29" s="10">
        <v>0</v>
      </c>
      <c r="V29" s="10">
        <v>0</v>
      </c>
      <c r="W29" s="10">
        <v>0</v>
      </c>
      <c r="X29" s="10">
        <v>0</v>
      </c>
      <c r="Y29" s="10">
        <v>0</v>
      </c>
      <c r="Z29" s="10">
        <v>0</v>
      </c>
      <c r="AA29" s="10">
        <v>0</v>
      </c>
      <c r="AB29" s="10">
        <v>0</v>
      </c>
      <c r="AC29" s="10">
        <v>0</v>
      </c>
      <c r="AD29" s="10">
        <v>0</v>
      </c>
      <c r="AE29" s="10">
        <v>0</v>
      </c>
      <c r="AH29" s="7" t="s">
        <v>135</v>
      </c>
    </row>
    <row r="30" spans="1:34" ht="14.45" x14ac:dyDescent="0.3">
      <c r="A30" s="5" t="s">
        <v>105</v>
      </c>
      <c r="B30" s="8">
        <v>10</v>
      </c>
      <c r="C30" s="8">
        <v>9</v>
      </c>
      <c r="D30" s="8">
        <v>8</v>
      </c>
      <c r="E30" s="8">
        <v>7</v>
      </c>
      <c r="F30" s="8">
        <v>6</v>
      </c>
      <c r="G30" s="8">
        <v>5</v>
      </c>
      <c r="H30" s="8">
        <v>4</v>
      </c>
      <c r="I30" s="8">
        <v>3</v>
      </c>
      <c r="J30" s="8">
        <v>2</v>
      </c>
      <c r="K30" s="8">
        <v>1</v>
      </c>
      <c r="L30" s="10">
        <v>0</v>
      </c>
      <c r="M30" s="10">
        <v>0</v>
      </c>
      <c r="N30" s="10">
        <v>0</v>
      </c>
      <c r="O30" s="10">
        <v>0</v>
      </c>
      <c r="P30" s="10">
        <v>0</v>
      </c>
      <c r="Q30" s="10">
        <v>0</v>
      </c>
      <c r="R30" s="10">
        <v>0</v>
      </c>
      <c r="S30" s="10">
        <v>0</v>
      </c>
      <c r="T30" s="10">
        <v>0</v>
      </c>
      <c r="U30" s="10">
        <v>0</v>
      </c>
      <c r="V30" s="10">
        <v>0</v>
      </c>
      <c r="W30" s="10">
        <v>0</v>
      </c>
      <c r="X30" s="10">
        <v>0</v>
      </c>
      <c r="Y30" s="10">
        <v>0</v>
      </c>
      <c r="Z30" s="10">
        <v>0</v>
      </c>
      <c r="AA30" s="10">
        <v>0</v>
      </c>
      <c r="AB30" s="10">
        <v>0</v>
      </c>
      <c r="AC30" s="10">
        <v>0</v>
      </c>
      <c r="AD30" s="10">
        <v>0</v>
      </c>
      <c r="AE30" s="10">
        <v>0</v>
      </c>
      <c r="AH30" s="7" t="s">
        <v>136</v>
      </c>
    </row>
    <row r="31" spans="1:34" ht="14.45" x14ac:dyDescent="0.3">
      <c r="A31" s="4" t="s">
        <v>108</v>
      </c>
      <c r="B31" s="9">
        <v>10</v>
      </c>
      <c r="C31" s="9">
        <v>9</v>
      </c>
      <c r="D31" s="9">
        <v>8</v>
      </c>
      <c r="E31" s="9">
        <v>7</v>
      </c>
      <c r="F31" s="9">
        <v>6</v>
      </c>
      <c r="G31" s="9">
        <v>5</v>
      </c>
      <c r="H31" s="9">
        <v>4</v>
      </c>
      <c r="I31" s="9">
        <v>3</v>
      </c>
      <c r="J31" s="9">
        <v>2</v>
      </c>
      <c r="K31" s="9">
        <v>1</v>
      </c>
      <c r="L31" s="10">
        <v>0</v>
      </c>
      <c r="M31" s="10">
        <v>0</v>
      </c>
      <c r="N31" s="10">
        <v>0</v>
      </c>
      <c r="O31" s="10">
        <v>0</v>
      </c>
      <c r="P31" s="10">
        <v>0</v>
      </c>
      <c r="Q31" s="10">
        <v>0</v>
      </c>
      <c r="R31" s="10">
        <v>0</v>
      </c>
      <c r="S31" s="10">
        <v>0</v>
      </c>
      <c r="T31" s="10">
        <v>0</v>
      </c>
      <c r="U31" s="10">
        <v>0</v>
      </c>
      <c r="V31" s="10">
        <v>0</v>
      </c>
      <c r="W31" s="10">
        <v>0</v>
      </c>
      <c r="X31" s="10">
        <v>0</v>
      </c>
      <c r="Y31" s="10">
        <v>0</v>
      </c>
      <c r="Z31" s="10">
        <v>0</v>
      </c>
      <c r="AA31" s="10">
        <v>0</v>
      </c>
      <c r="AB31" s="10">
        <v>0</v>
      </c>
      <c r="AC31" s="10">
        <v>0</v>
      </c>
      <c r="AD31" s="10">
        <v>0</v>
      </c>
      <c r="AE31" s="10">
        <v>0</v>
      </c>
      <c r="AH31" s="7" t="s">
        <v>145</v>
      </c>
    </row>
    <row r="32" spans="1:34" ht="14.45" x14ac:dyDescent="0.3">
      <c r="AH32" s="7" t="s">
        <v>137</v>
      </c>
    </row>
    <row r="33" spans="1:34" ht="14.45" x14ac:dyDescent="0.3">
      <c r="A33"/>
      <c r="AH33" s="7" t="s">
        <v>138</v>
      </c>
    </row>
    <row r="34" spans="1:34" ht="14.45" x14ac:dyDescent="0.3">
      <c r="A34" s="1" t="s">
        <v>110</v>
      </c>
      <c r="B34" s="2" t="s">
        <v>139</v>
      </c>
      <c r="C34" s="2">
        <v>1</v>
      </c>
      <c r="D34" s="2">
        <f>IF(B34="eerste",2,IF(B34="tweede",3,IF(B34="derde",4,IF(B34="vierde",5,IF(B34="vijfde",6,IF(B34="zesde",7,IF(B34="zevende",8,IF(B34="achtste",9,IF(B34="negende",10,IF(B34="tiende",11,IF(B34="elfde",12,IF(B34="twaalfde",13,IF(B34="dertiende",14,IF(B34="viertiende",15,IF(B34="vijftiende",16,IF(B34="zestiende",17,IF(B34="zeventiende",18,IF(B34="achttiende",19,IF(B34="negentiende",20,IF(B34="twintigste",21,IF(B34="eenentwintigste",22,IF(B34="tweeentwintigste",24,IF(B34="drieentwintigste",24,IF(B34="vierentwintigste",25,IF(B34="vijfentwintigste",26,IF(B34="zesentwintigste",27,IF(B34="zevenentwintigste",28,IF(B34="achtentwintigste",29,IF(B34="negenentwintigste",30,IF(B34="dertigste",31,0))))))))))))))))))))))))))))))</f>
        <v>25</v>
      </c>
      <c r="AH34" s="7" t="s">
        <v>139</v>
      </c>
    </row>
    <row r="35" spans="1:34" x14ac:dyDescent="0.25">
      <c r="A35" s="1" t="s">
        <v>111</v>
      </c>
      <c r="B35" s="2" t="s">
        <v>158</v>
      </c>
      <c r="AH35" s="7" t="s">
        <v>140</v>
      </c>
    </row>
    <row r="36" spans="1:34" x14ac:dyDescent="0.25">
      <c r="A36" s="1" t="s">
        <v>112</v>
      </c>
      <c r="B36" s="2" t="e">
        <f>VLOOKUP(B35,A22:AE31,D34,0)</f>
        <v>#N/A</v>
      </c>
      <c r="AH36" s="7" t="s">
        <v>141</v>
      </c>
    </row>
    <row r="37" spans="1:34" x14ac:dyDescent="0.25">
      <c r="AH37" s="7" t="s">
        <v>142</v>
      </c>
    </row>
    <row r="38" spans="1:34" x14ac:dyDescent="0.25">
      <c r="A38" s="1" t="s">
        <v>168</v>
      </c>
      <c r="B38" s="2" t="s">
        <v>169</v>
      </c>
      <c r="C38" s="55">
        <v>10959</v>
      </c>
      <c r="AH38" s="48" t="s">
        <v>143</v>
      </c>
    </row>
    <row r="39" spans="1:34" x14ac:dyDescent="0.25">
      <c r="A39" s="1" t="s">
        <v>59</v>
      </c>
      <c r="B39" s="2" t="s">
        <v>169</v>
      </c>
      <c r="AH39" s="7" t="s">
        <v>144</v>
      </c>
    </row>
    <row r="40" spans="1:34" x14ac:dyDescent="0.25">
      <c r="A40" s="1" t="s">
        <v>170</v>
      </c>
      <c r="B40" s="2" t="s">
        <v>169</v>
      </c>
      <c r="AH40" s="14" t="s">
        <v>146</v>
      </c>
    </row>
    <row r="43" spans="1:34" x14ac:dyDescent="0.25">
      <c r="A43" s="1" t="s">
        <v>198</v>
      </c>
    </row>
    <row r="44" spans="1:34" x14ac:dyDescent="0.25">
      <c r="A44" s="1" t="s">
        <v>200</v>
      </c>
    </row>
    <row r="45" spans="1:34" x14ac:dyDescent="0.25">
      <c r="A45" s="1" t="s">
        <v>199</v>
      </c>
    </row>
  </sheetData>
  <mergeCells count="2">
    <mergeCell ref="B1:AE1"/>
    <mergeCell ref="B20:AE20"/>
  </mergeCells>
  <dataValidations disablePrompts="1" count="2">
    <dataValidation type="list" allowBlank="1" showInputMessage="1" showErrorMessage="1" promptTitle="Kies hier je uitslag" sqref="B34">
      <formula1>Koppen</formula1>
    </dataValidation>
    <dataValidation type="list" allowBlank="1" showInputMessage="1" showErrorMessage="1" sqref="B35">
      <formula1>NamenWedstrijden</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FF0000"/>
  </sheetPr>
  <dimension ref="A1:AI50"/>
  <sheetViews>
    <sheetView topLeftCell="A28" workbookViewId="0">
      <selection activeCell="A49" sqref="A49"/>
    </sheetView>
  </sheetViews>
  <sheetFormatPr defaultRowHeight="15" x14ac:dyDescent="0.25"/>
  <cols>
    <col min="1" max="1" width="63.85546875" customWidth="1"/>
    <col min="2" max="2" width="6.7109375" customWidth="1"/>
    <col min="3" max="29" width="3.7109375" customWidth="1"/>
    <col min="30" max="30" width="5.140625" customWidth="1"/>
    <col min="31" max="31" width="2.7109375" customWidth="1"/>
  </cols>
  <sheetData>
    <row r="1" spans="1:34" ht="242.45" customHeight="1" x14ac:dyDescent="0.3">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29"/>
      <c r="AG1" s="130"/>
      <c r="AH1" s="130"/>
    </row>
    <row r="3" spans="1:34" ht="14.45" x14ac:dyDescent="0.3">
      <c r="A3" s="1"/>
      <c r="B3" s="131" t="s">
        <v>109</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2"/>
    </row>
    <row r="4" spans="1:34" ht="14.45" x14ac:dyDescent="0.3">
      <c r="A4" s="103" t="s">
        <v>30</v>
      </c>
      <c r="B4" s="8" t="s">
        <v>0</v>
      </c>
      <c r="C4" s="8" t="s">
        <v>1</v>
      </c>
      <c r="D4" s="8" t="s">
        <v>2</v>
      </c>
      <c r="E4" s="8" t="s">
        <v>3</v>
      </c>
      <c r="F4" s="8" t="s">
        <v>4</v>
      </c>
      <c r="G4" s="8" t="s">
        <v>5</v>
      </c>
      <c r="H4" s="8" t="s">
        <v>6</v>
      </c>
      <c r="I4" s="8" t="s">
        <v>7</v>
      </c>
      <c r="J4" s="8" t="s">
        <v>8</v>
      </c>
      <c r="K4" s="8" t="s">
        <v>9</v>
      </c>
      <c r="L4" s="8" t="s">
        <v>10</v>
      </c>
      <c r="M4" s="8" t="s">
        <v>11</v>
      </c>
      <c r="N4" s="8" t="s">
        <v>12</v>
      </c>
      <c r="O4" s="8" t="s">
        <v>13</v>
      </c>
      <c r="P4" s="8" t="s">
        <v>14</v>
      </c>
      <c r="Q4" s="8" t="s">
        <v>15</v>
      </c>
      <c r="R4" s="8" t="s">
        <v>16</v>
      </c>
      <c r="S4" s="8" t="s">
        <v>17</v>
      </c>
      <c r="T4" s="8" t="s">
        <v>18</v>
      </c>
      <c r="U4" s="8" t="s">
        <v>19</v>
      </c>
      <c r="V4" s="8" t="s">
        <v>20</v>
      </c>
      <c r="W4" s="8" t="s">
        <v>21</v>
      </c>
      <c r="X4" s="8" t="s">
        <v>22</v>
      </c>
      <c r="Y4" s="8" t="s">
        <v>23</v>
      </c>
      <c r="Z4" s="8" t="s">
        <v>24</v>
      </c>
      <c r="AA4" s="8" t="s">
        <v>25</v>
      </c>
      <c r="AB4" s="8" t="s">
        <v>26</v>
      </c>
      <c r="AC4" s="8" t="s">
        <v>27</v>
      </c>
      <c r="AD4" s="8" t="s">
        <v>28</v>
      </c>
      <c r="AE4" s="8" t="s">
        <v>29</v>
      </c>
    </row>
    <row r="5" spans="1:34" ht="14.45" hidden="1" x14ac:dyDescent="0.3">
      <c r="A5" s="99" t="s">
        <v>30</v>
      </c>
      <c r="B5" s="7" t="s">
        <v>117</v>
      </c>
      <c r="C5" s="7" t="s">
        <v>118</v>
      </c>
      <c r="D5" s="7" t="s">
        <v>119</v>
      </c>
      <c r="E5" s="7" t="s">
        <v>120</v>
      </c>
      <c r="F5" s="7" t="s">
        <v>130</v>
      </c>
      <c r="G5" s="7" t="s">
        <v>121</v>
      </c>
      <c r="H5" s="7" t="s">
        <v>122</v>
      </c>
      <c r="I5" s="7" t="s">
        <v>123</v>
      </c>
      <c r="J5" s="7" t="s">
        <v>124</v>
      </c>
      <c r="K5" s="7" t="s">
        <v>125</v>
      </c>
      <c r="L5" s="7" t="s">
        <v>126</v>
      </c>
      <c r="M5" s="7" t="s">
        <v>127</v>
      </c>
      <c r="N5" s="7" t="s">
        <v>128</v>
      </c>
      <c r="O5" s="7" t="s">
        <v>129</v>
      </c>
      <c r="P5" s="7" t="s">
        <v>131</v>
      </c>
      <c r="Q5" s="7" t="s">
        <v>132</v>
      </c>
      <c r="R5" s="7" t="s">
        <v>133</v>
      </c>
      <c r="S5" s="7" t="s">
        <v>134</v>
      </c>
      <c r="T5" s="7" t="s">
        <v>135</v>
      </c>
      <c r="U5" s="7" t="s">
        <v>136</v>
      </c>
      <c r="V5" s="7" t="s">
        <v>145</v>
      </c>
      <c r="W5" s="7" t="s">
        <v>137</v>
      </c>
      <c r="X5" s="7" t="s">
        <v>138</v>
      </c>
      <c r="Y5" s="7" t="s">
        <v>139</v>
      </c>
      <c r="Z5" s="7" t="s">
        <v>140</v>
      </c>
      <c r="AA5" s="7" t="s">
        <v>141</v>
      </c>
      <c r="AB5" s="7" t="s">
        <v>142</v>
      </c>
      <c r="AC5" s="48" t="s">
        <v>153</v>
      </c>
      <c r="AD5" s="48" t="s">
        <v>154</v>
      </c>
      <c r="AE5" s="48" t="s">
        <v>155</v>
      </c>
    </row>
    <row r="6" spans="1:34" ht="14.45" hidden="1" x14ac:dyDescent="0.3">
      <c r="A6" s="114" t="s">
        <v>161</v>
      </c>
      <c r="B6" s="7">
        <v>0</v>
      </c>
      <c r="C6" s="7">
        <v>0</v>
      </c>
      <c r="D6" s="7">
        <v>0</v>
      </c>
      <c r="E6" s="7">
        <v>0</v>
      </c>
      <c r="F6" s="7">
        <v>0</v>
      </c>
      <c r="G6" s="7">
        <v>0</v>
      </c>
      <c r="H6" s="7">
        <v>0</v>
      </c>
      <c r="I6" s="7">
        <v>0</v>
      </c>
      <c r="J6" s="7">
        <v>0</v>
      </c>
      <c r="K6" s="7">
        <v>0</v>
      </c>
      <c r="L6" s="7">
        <v>0</v>
      </c>
      <c r="M6" s="7">
        <v>0</v>
      </c>
      <c r="N6" s="7">
        <v>0</v>
      </c>
      <c r="O6" s="7">
        <v>0</v>
      </c>
      <c r="P6" s="7">
        <v>0</v>
      </c>
      <c r="Q6" s="7">
        <v>0</v>
      </c>
      <c r="R6" s="7">
        <v>0</v>
      </c>
      <c r="S6" s="7">
        <v>0</v>
      </c>
      <c r="T6" s="7">
        <v>0</v>
      </c>
      <c r="U6" s="7">
        <v>0</v>
      </c>
      <c r="V6" s="7">
        <v>0</v>
      </c>
      <c r="W6" s="7">
        <v>0</v>
      </c>
      <c r="X6" s="7">
        <v>0</v>
      </c>
      <c r="Y6" s="7">
        <v>0</v>
      </c>
      <c r="Z6" s="7">
        <v>0</v>
      </c>
      <c r="AA6" s="7">
        <v>0</v>
      </c>
      <c r="AB6" s="7">
        <v>0</v>
      </c>
      <c r="AC6" s="48">
        <v>0</v>
      </c>
      <c r="AD6" s="48">
        <v>0</v>
      </c>
      <c r="AE6" s="48">
        <v>0</v>
      </c>
    </row>
    <row r="7" spans="1:34" ht="14.45" x14ac:dyDescent="0.3">
      <c r="A7" s="104" t="s">
        <v>33</v>
      </c>
      <c r="B7" s="91">
        <v>30</v>
      </c>
      <c r="C7" s="91">
        <v>29</v>
      </c>
      <c r="D7" s="91">
        <v>28</v>
      </c>
      <c r="E7" s="91">
        <v>27</v>
      </c>
      <c r="F7" s="91">
        <v>26</v>
      </c>
      <c r="G7" s="91">
        <v>25</v>
      </c>
      <c r="H7" s="91">
        <v>24</v>
      </c>
      <c r="I7" s="91">
        <v>23</v>
      </c>
      <c r="J7" s="91">
        <v>22</v>
      </c>
      <c r="K7" s="91">
        <v>21</v>
      </c>
      <c r="L7" s="91">
        <v>20</v>
      </c>
      <c r="M7" s="91">
        <v>19</v>
      </c>
      <c r="N7" s="91">
        <v>18</v>
      </c>
      <c r="O7" s="91">
        <v>17</v>
      </c>
      <c r="P7" s="91">
        <v>16</v>
      </c>
      <c r="Q7" s="91">
        <v>15</v>
      </c>
      <c r="R7" s="91">
        <v>14</v>
      </c>
      <c r="S7" s="91">
        <v>13</v>
      </c>
      <c r="T7" s="91">
        <v>12</v>
      </c>
      <c r="U7" s="91">
        <v>11</v>
      </c>
      <c r="V7" s="91">
        <v>10</v>
      </c>
      <c r="W7" s="91">
        <v>9</v>
      </c>
      <c r="X7" s="91">
        <v>8</v>
      </c>
      <c r="Y7" s="91">
        <v>7</v>
      </c>
      <c r="Z7" s="91">
        <v>6</v>
      </c>
      <c r="AA7" s="91">
        <v>5</v>
      </c>
      <c r="AB7" s="91">
        <v>4</v>
      </c>
      <c r="AC7" s="91">
        <v>3</v>
      </c>
      <c r="AD7" s="91">
        <v>2</v>
      </c>
      <c r="AE7" s="91">
        <v>1</v>
      </c>
    </row>
    <row r="8" spans="1:34" ht="14.45" x14ac:dyDescent="0.3">
      <c r="A8" s="56" t="s">
        <v>34</v>
      </c>
      <c r="B8" s="90">
        <v>25</v>
      </c>
      <c r="C8" s="90">
        <v>24</v>
      </c>
      <c r="D8" s="90">
        <v>23</v>
      </c>
      <c r="E8" s="90">
        <v>22</v>
      </c>
      <c r="F8" s="90">
        <v>21</v>
      </c>
      <c r="G8" s="90">
        <v>20</v>
      </c>
      <c r="H8" s="90">
        <v>19</v>
      </c>
      <c r="I8" s="90">
        <v>18</v>
      </c>
      <c r="J8" s="90">
        <v>17</v>
      </c>
      <c r="K8" s="90">
        <v>16</v>
      </c>
      <c r="L8" s="90">
        <v>15</v>
      </c>
      <c r="M8" s="90">
        <v>14</v>
      </c>
      <c r="N8" s="90">
        <v>13</v>
      </c>
      <c r="O8" s="90">
        <v>12</v>
      </c>
      <c r="P8" s="90">
        <v>11</v>
      </c>
      <c r="Q8" s="90">
        <v>10</v>
      </c>
      <c r="R8" s="90">
        <v>9</v>
      </c>
      <c r="S8" s="90">
        <v>8</v>
      </c>
      <c r="T8" s="90">
        <v>7</v>
      </c>
      <c r="U8" s="90">
        <v>6</v>
      </c>
      <c r="V8" s="90">
        <v>5</v>
      </c>
      <c r="W8" s="90">
        <v>4</v>
      </c>
      <c r="X8" s="90">
        <v>3</v>
      </c>
      <c r="Y8" s="90">
        <v>2</v>
      </c>
      <c r="Z8" s="90">
        <v>1</v>
      </c>
      <c r="AA8" s="92"/>
      <c r="AB8" s="92"/>
      <c r="AC8" s="92"/>
      <c r="AD8" s="92"/>
      <c r="AE8" s="92"/>
    </row>
    <row r="9" spans="1:34" ht="14.45" x14ac:dyDescent="0.3">
      <c r="A9" s="3" t="s">
        <v>35</v>
      </c>
      <c r="B9" s="91">
        <v>20</v>
      </c>
      <c r="C9" s="91">
        <v>19</v>
      </c>
      <c r="D9" s="91">
        <v>18</v>
      </c>
      <c r="E9" s="91">
        <v>17</v>
      </c>
      <c r="F9" s="91">
        <v>16</v>
      </c>
      <c r="G9" s="91">
        <v>15</v>
      </c>
      <c r="H9" s="91">
        <v>14</v>
      </c>
      <c r="I9" s="91">
        <v>13</v>
      </c>
      <c r="J9" s="91">
        <v>12</v>
      </c>
      <c r="K9" s="91">
        <v>11</v>
      </c>
      <c r="L9" s="91">
        <v>10</v>
      </c>
      <c r="M9" s="91">
        <v>9</v>
      </c>
      <c r="N9" s="91">
        <v>8</v>
      </c>
      <c r="O9" s="91">
        <v>7</v>
      </c>
      <c r="P9" s="91">
        <v>6</v>
      </c>
      <c r="Q9" s="91">
        <v>5</v>
      </c>
      <c r="R9" s="91">
        <v>4</v>
      </c>
      <c r="S9" s="91">
        <v>3</v>
      </c>
      <c r="T9" s="91">
        <v>2</v>
      </c>
      <c r="U9" s="91">
        <v>1</v>
      </c>
      <c r="V9" s="92"/>
      <c r="W9" s="92"/>
      <c r="X9" s="92"/>
      <c r="Y9" s="92"/>
      <c r="Z9" s="92"/>
      <c r="AA9" s="92"/>
      <c r="AB9" s="92"/>
      <c r="AC9" s="92"/>
      <c r="AD9" s="92"/>
      <c r="AE9" s="92"/>
    </row>
    <row r="10" spans="1:34" ht="14.45" x14ac:dyDescent="0.3">
      <c r="A10" s="56" t="s">
        <v>180</v>
      </c>
      <c r="B10" s="90">
        <v>40</v>
      </c>
      <c r="C10" s="90">
        <v>38</v>
      </c>
      <c r="D10" s="90">
        <v>36</v>
      </c>
      <c r="E10" s="90">
        <v>34</v>
      </c>
      <c r="F10" s="90">
        <v>32</v>
      </c>
      <c r="G10" s="90">
        <v>30</v>
      </c>
      <c r="H10" s="90">
        <v>28</v>
      </c>
      <c r="I10" s="90">
        <v>26</v>
      </c>
      <c r="J10" s="90">
        <v>24</v>
      </c>
      <c r="K10" s="90">
        <v>22</v>
      </c>
      <c r="L10" s="90">
        <v>20</v>
      </c>
      <c r="M10" s="90">
        <v>18</v>
      </c>
      <c r="N10" s="90">
        <v>16</v>
      </c>
      <c r="O10" s="90">
        <v>14</v>
      </c>
      <c r="P10" s="90">
        <v>12</v>
      </c>
      <c r="Q10" s="90">
        <v>10</v>
      </c>
      <c r="R10" s="90">
        <v>8</v>
      </c>
      <c r="S10" s="90">
        <v>6</v>
      </c>
      <c r="T10" s="90">
        <v>4</v>
      </c>
      <c r="U10" s="90">
        <v>2</v>
      </c>
      <c r="V10" s="92"/>
      <c r="W10" s="92"/>
      <c r="X10" s="92"/>
      <c r="Y10" s="92"/>
      <c r="Z10" s="92"/>
      <c r="AA10" s="92"/>
      <c r="AB10" s="92"/>
      <c r="AC10" s="92"/>
      <c r="AD10" s="92"/>
      <c r="AE10" s="92"/>
    </row>
    <row r="11" spans="1:34" ht="14.45" x14ac:dyDescent="0.3">
      <c r="A11" s="105" t="s">
        <v>181</v>
      </c>
      <c r="B11" s="91">
        <v>20</v>
      </c>
      <c r="C11" s="91">
        <v>19</v>
      </c>
      <c r="D11" s="91">
        <v>18</v>
      </c>
      <c r="E11" s="91">
        <v>17</v>
      </c>
      <c r="F11" s="91">
        <v>16</v>
      </c>
      <c r="G11" s="91">
        <v>15</v>
      </c>
      <c r="H11" s="91">
        <v>14</v>
      </c>
      <c r="I11" s="91">
        <v>13</v>
      </c>
      <c r="J11" s="91">
        <v>12</v>
      </c>
      <c r="K11" s="91">
        <v>11</v>
      </c>
      <c r="L11" s="91">
        <v>10</v>
      </c>
      <c r="M11" s="91">
        <v>9</v>
      </c>
      <c r="N11" s="91">
        <v>8</v>
      </c>
      <c r="O11" s="91">
        <v>7</v>
      </c>
      <c r="P11" s="91">
        <v>6</v>
      </c>
      <c r="Q11" s="91">
        <v>5</v>
      </c>
      <c r="R11" s="91">
        <v>4</v>
      </c>
      <c r="S11" s="91">
        <v>3</v>
      </c>
      <c r="T11" s="91">
        <v>2</v>
      </c>
      <c r="U11" s="91">
        <v>1</v>
      </c>
      <c r="V11" s="92"/>
      <c r="W11" s="92"/>
      <c r="X11" s="92"/>
      <c r="Y11" s="92"/>
      <c r="Z11" s="92"/>
      <c r="AA11" s="92"/>
      <c r="AB11" s="92"/>
      <c r="AC11" s="92"/>
      <c r="AD11" s="92"/>
      <c r="AE11" s="92"/>
    </row>
    <row r="12" spans="1:34" ht="14.45" x14ac:dyDescent="0.3">
      <c r="A12" s="106" t="s">
        <v>182</v>
      </c>
      <c r="B12" s="90">
        <v>10</v>
      </c>
      <c r="C12" s="90">
        <v>9</v>
      </c>
      <c r="D12" s="90">
        <v>8</v>
      </c>
      <c r="E12" s="90">
        <v>7</v>
      </c>
      <c r="F12" s="90">
        <v>6</v>
      </c>
      <c r="G12" s="90">
        <v>5</v>
      </c>
      <c r="H12" s="90">
        <v>4</v>
      </c>
      <c r="I12" s="90">
        <v>3</v>
      </c>
      <c r="J12" s="90">
        <v>2</v>
      </c>
      <c r="K12" s="90">
        <v>1</v>
      </c>
      <c r="L12" s="92"/>
      <c r="M12" s="92"/>
      <c r="N12" s="92"/>
      <c r="O12" s="92"/>
      <c r="P12" s="92"/>
      <c r="Q12" s="92"/>
      <c r="R12" s="92"/>
      <c r="S12" s="92"/>
      <c r="T12" s="92"/>
      <c r="U12" s="92"/>
      <c r="V12" s="92"/>
      <c r="W12" s="92"/>
      <c r="X12" s="92"/>
      <c r="Y12" s="92"/>
      <c r="Z12" s="92"/>
      <c r="AA12" s="92"/>
      <c r="AB12" s="92"/>
      <c r="AC12" s="92"/>
      <c r="AD12" s="92"/>
      <c r="AE12" s="92"/>
    </row>
    <row r="13" spans="1:34" ht="14.45" x14ac:dyDescent="0.3">
      <c r="A13" s="107" t="s">
        <v>183</v>
      </c>
      <c r="B13" s="91">
        <v>60</v>
      </c>
      <c r="C13" s="91">
        <v>58</v>
      </c>
      <c r="D13" s="91">
        <v>56</v>
      </c>
      <c r="E13" s="91">
        <v>54</v>
      </c>
      <c r="F13" s="91">
        <v>52</v>
      </c>
      <c r="G13" s="91">
        <v>50</v>
      </c>
      <c r="H13" s="91">
        <v>48</v>
      </c>
      <c r="I13" s="91">
        <v>46</v>
      </c>
      <c r="J13" s="91">
        <v>44</v>
      </c>
      <c r="K13" s="91">
        <v>42</v>
      </c>
      <c r="L13" s="91">
        <v>40</v>
      </c>
      <c r="M13" s="91">
        <v>38</v>
      </c>
      <c r="N13" s="91">
        <v>36</v>
      </c>
      <c r="O13" s="91">
        <v>34</v>
      </c>
      <c r="P13" s="91">
        <v>32</v>
      </c>
      <c r="Q13" s="91">
        <v>30</v>
      </c>
      <c r="R13" s="91">
        <v>28</v>
      </c>
      <c r="S13" s="91">
        <v>26</v>
      </c>
      <c r="T13" s="91">
        <v>24</v>
      </c>
      <c r="U13" s="91">
        <v>22</v>
      </c>
      <c r="V13" s="91">
        <v>20</v>
      </c>
      <c r="W13" s="91">
        <v>18</v>
      </c>
      <c r="X13" s="91">
        <v>16</v>
      </c>
      <c r="Y13" s="91">
        <v>14</v>
      </c>
      <c r="Z13" s="91">
        <v>12</v>
      </c>
      <c r="AA13" s="91">
        <v>10</v>
      </c>
      <c r="AB13" s="91">
        <v>8</v>
      </c>
      <c r="AC13" s="91">
        <v>6</v>
      </c>
      <c r="AD13" s="91">
        <v>4</v>
      </c>
      <c r="AE13" s="91">
        <v>2</v>
      </c>
    </row>
    <row r="14" spans="1:34" ht="14.45" x14ac:dyDescent="0.3">
      <c r="A14" s="108" t="s">
        <v>168</v>
      </c>
      <c r="B14" s="94">
        <v>30</v>
      </c>
      <c r="C14" s="94">
        <v>29</v>
      </c>
      <c r="D14" s="94">
        <v>28</v>
      </c>
      <c r="E14" s="94">
        <v>27</v>
      </c>
      <c r="F14" s="94">
        <v>26</v>
      </c>
      <c r="G14" s="94">
        <v>25</v>
      </c>
      <c r="H14" s="94">
        <v>24</v>
      </c>
      <c r="I14" s="94">
        <v>23</v>
      </c>
      <c r="J14" s="94">
        <v>22</v>
      </c>
      <c r="K14" s="94">
        <v>21</v>
      </c>
      <c r="L14" s="94">
        <v>20</v>
      </c>
      <c r="M14" s="94">
        <v>19</v>
      </c>
      <c r="N14" s="94">
        <v>18</v>
      </c>
      <c r="O14" s="94">
        <v>17</v>
      </c>
      <c r="P14" s="94">
        <v>16</v>
      </c>
      <c r="Q14" s="94">
        <v>15</v>
      </c>
      <c r="R14" s="94">
        <v>14</v>
      </c>
      <c r="S14" s="94">
        <v>13</v>
      </c>
      <c r="T14" s="94">
        <v>12</v>
      </c>
      <c r="U14" s="94">
        <v>11</v>
      </c>
      <c r="V14" s="94">
        <v>10</v>
      </c>
      <c r="W14" s="94">
        <v>9</v>
      </c>
      <c r="X14" s="94">
        <v>8</v>
      </c>
      <c r="Y14" s="94">
        <v>7</v>
      </c>
      <c r="Z14" s="94">
        <v>6</v>
      </c>
      <c r="AA14" s="94">
        <v>5</v>
      </c>
      <c r="AB14" s="94">
        <v>4</v>
      </c>
      <c r="AC14" s="94">
        <v>3</v>
      </c>
      <c r="AD14" s="94">
        <v>2</v>
      </c>
      <c r="AE14" s="94">
        <v>1</v>
      </c>
    </row>
    <row r="15" spans="1:34" ht="14.45" x14ac:dyDescent="0.3">
      <c r="A15" s="107" t="s">
        <v>171</v>
      </c>
      <c r="B15" s="93">
        <v>30</v>
      </c>
      <c r="C15" s="93">
        <v>29</v>
      </c>
      <c r="D15" s="93">
        <v>28</v>
      </c>
      <c r="E15" s="93">
        <v>27</v>
      </c>
      <c r="F15" s="93">
        <v>26</v>
      </c>
      <c r="G15" s="93">
        <v>25</v>
      </c>
      <c r="H15" s="93">
        <v>24</v>
      </c>
      <c r="I15" s="93">
        <v>23</v>
      </c>
      <c r="J15" s="93">
        <v>22</v>
      </c>
      <c r="K15" s="93">
        <v>21</v>
      </c>
      <c r="L15" s="93">
        <v>20</v>
      </c>
      <c r="M15" s="93">
        <v>19</v>
      </c>
      <c r="N15" s="93">
        <v>18</v>
      </c>
      <c r="O15" s="93">
        <v>17</v>
      </c>
      <c r="P15" s="93">
        <v>16</v>
      </c>
      <c r="Q15" s="93">
        <v>15</v>
      </c>
      <c r="R15" s="93">
        <v>14</v>
      </c>
      <c r="S15" s="93">
        <v>13</v>
      </c>
      <c r="T15" s="93">
        <v>12</v>
      </c>
      <c r="U15" s="93">
        <v>11</v>
      </c>
      <c r="V15" s="93">
        <v>10</v>
      </c>
      <c r="W15" s="93">
        <v>9</v>
      </c>
      <c r="X15" s="93">
        <v>8</v>
      </c>
      <c r="Y15" s="93">
        <v>7</v>
      </c>
      <c r="Z15" s="93">
        <v>6</v>
      </c>
      <c r="AA15" s="93">
        <v>5</v>
      </c>
      <c r="AB15" s="93">
        <v>4</v>
      </c>
      <c r="AC15" s="93">
        <v>3</v>
      </c>
      <c r="AD15" s="93">
        <v>2</v>
      </c>
      <c r="AE15" s="93">
        <v>1</v>
      </c>
    </row>
    <row r="16" spans="1:34" x14ac:dyDescent="0.25">
      <c r="A16" s="109" t="s">
        <v>184</v>
      </c>
      <c r="B16" s="87">
        <v>30</v>
      </c>
      <c r="C16" s="87">
        <v>29</v>
      </c>
      <c r="D16" s="87">
        <v>28</v>
      </c>
      <c r="E16" s="87">
        <v>27</v>
      </c>
      <c r="F16" s="87">
        <v>26</v>
      </c>
      <c r="G16" s="87">
        <v>25</v>
      </c>
      <c r="H16" s="87">
        <v>24</v>
      </c>
      <c r="I16" s="87">
        <v>23</v>
      </c>
      <c r="J16" s="87">
        <v>22</v>
      </c>
      <c r="K16" s="87">
        <v>21</v>
      </c>
      <c r="L16" s="87">
        <v>20</v>
      </c>
      <c r="M16" s="87">
        <v>19</v>
      </c>
      <c r="N16" s="87">
        <v>18</v>
      </c>
      <c r="O16" s="87">
        <v>17</v>
      </c>
      <c r="P16" s="87">
        <v>16</v>
      </c>
      <c r="Q16" s="87">
        <v>15</v>
      </c>
      <c r="R16" s="87">
        <v>14</v>
      </c>
      <c r="S16" s="87">
        <v>13</v>
      </c>
      <c r="T16" s="87">
        <v>12</v>
      </c>
      <c r="U16" s="87">
        <v>11</v>
      </c>
      <c r="V16" s="87">
        <v>10</v>
      </c>
      <c r="W16" s="87">
        <v>9</v>
      </c>
      <c r="X16" s="87">
        <v>8</v>
      </c>
      <c r="Y16" s="87">
        <v>7</v>
      </c>
      <c r="Z16" s="87">
        <v>6</v>
      </c>
      <c r="AA16" s="87">
        <v>5</v>
      </c>
      <c r="AB16" s="87">
        <v>4</v>
      </c>
      <c r="AC16" s="87">
        <v>3</v>
      </c>
      <c r="AD16" s="87">
        <v>2</v>
      </c>
      <c r="AE16" s="87">
        <v>1</v>
      </c>
    </row>
    <row r="17" spans="1:35" x14ac:dyDescent="0.25">
      <c r="A17" s="110" t="s">
        <v>185</v>
      </c>
      <c r="B17" s="86">
        <v>20</v>
      </c>
      <c r="C17" s="86">
        <v>19</v>
      </c>
      <c r="D17" s="86">
        <v>18</v>
      </c>
      <c r="E17" s="86">
        <v>17</v>
      </c>
      <c r="F17" s="86">
        <v>16</v>
      </c>
      <c r="G17" s="86">
        <v>15</v>
      </c>
      <c r="H17" s="86">
        <v>14</v>
      </c>
      <c r="I17" s="86">
        <v>13</v>
      </c>
      <c r="J17" s="86">
        <v>12</v>
      </c>
      <c r="K17" s="86">
        <v>11</v>
      </c>
      <c r="L17" s="86">
        <v>10</v>
      </c>
      <c r="M17" s="86">
        <v>9</v>
      </c>
      <c r="N17" s="86">
        <v>8</v>
      </c>
      <c r="O17" s="86">
        <v>7</v>
      </c>
      <c r="P17" s="86">
        <v>6</v>
      </c>
      <c r="Q17" s="86">
        <v>5</v>
      </c>
      <c r="R17" s="86">
        <v>4</v>
      </c>
      <c r="S17" s="86">
        <v>3</v>
      </c>
      <c r="T17" s="86">
        <v>2</v>
      </c>
      <c r="U17" s="86">
        <v>1</v>
      </c>
      <c r="V17" s="84"/>
      <c r="W17" s="84"/>
      <c r="X17" s="84"/>
      <c r="Y17" s="84"/>
      <c r="Z17" s="84"/>
      <c r="AA17" s="84"/>
      <c r="AB17" s="84"/>
      <c r="AC17" s="84"/>
      <c r="AD17" s="84"/>
      <c r="AE17" s="84"/>
    </row>
    <row r="18" spans="1:35" x14ac:dyDescent="0.25">
      <c r="A18" s="111" t="s">
        <v>186</v>
      </c>
      <c r="B18" s="87">
        <v>30</v>
      </c>
      <c r="C18" s="87">
        <v>29</v>
      </c>
      <c r="D18" s="87">
        <v>28</v>
      </c>
      <c r="E18" s="87">
        <v>27</v>
      </c>
      <c r="F18" s="87">
        <v>26</v>
      </c>
      <c r="G18" s="87">
        <v>25</v>
      </c>
      <c r="H18" s="87">
        <v>24</v>
      </c>
      <c r="I18" s="87">
        <v>23</v>
      </c>
      <c r="J18" s="87">
        <v>22</v>
      </c>
      <c r="K18" s="87">
        <v>21</v>
      </c>
      <c r="L18" s="87">
        <v>20</v>
      </c>
      <c r="M18" s="87">
        <v>19</v>
      </c>
      <c r="N18" s="87">
        <v>18</v>
      </c>
      <c r="O18" s="87">
        <v>17</v>
      </c>
      <c r="P18" s="87">
        <v>16</v>
      </c>
      <c r="Q18" s="87">
        <v>15</v>
      </c>
      <c r="R18" s="87">
        <v>14</v>
      </c>
      <c r="S18" s="87">
        <v>13</v>
      </c>
      <c r="T18" s="87">
        <v>12</v>
      </c>
      <c r="U18" s="87">
        <v>11</v>
      </c>
      <c r="V18" s="87">
        <v>10</v>
      </c>
      <c r="W18" s="87">
        <v>9</v>
      </c>
      <c r="X18" s="87">
        <v>8</v>
      </c>
      <c r="Y18" s="87">
        <v>7</v>
      </c>
      <c r="Z18" s="87">
        <v>6</v>
      </c>
      <c r="AA18" s="87">
        <v>5</v>
      </c>
      <c r="AB18" s="87">
        <v>4</v>
      </c>
      <c r="AC18" s="87">
        <v>3</v>
      </c>
      <c r="AD18" s="87">
        <v>2</v>
      </c>
      <c r="AE18" s="87">
        <v>1</v>
      </c>
    </row>
    <row r="19" spans="1:35" x14ac:dyDescent="0.25">
      <c r="A19" s="112" t="s">
        <v>197</v>
      </c>
      <c r="B19" s="88">
        <v>20</v>
      </c>
      <c r="C19" s="88">
        <v>15</v>
      </c>
      <c r="D19" s="88">
        <v>10</v>
      </c>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4"/>
    </row>
    <row r="20" spans="1:35" x14ac:dyDescent="0.25">
      <c r="A20" s="113" t="s">
        <v>187</v>
      </c>
      <c r="B20" s="96">
        <v>20</v>
      </c>
      <c r="C20" s="94">
        <v>15</v>
      </c>
      <c r="D20" s="94">
        <v>10</v>
      </c>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row>
    <row r="21" spans="1:35" ht="17.45" customHeight="1" thickBot="1" x14ac:dyDescent="0.3">
      <c r="A21" s="123"/>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row>
    <row r="22" spans="1:35" x14ac:dyDescent="0.25">
      <c r="A22" s="119" t="s">
        <v>191</v>
      </c>
      <c r="B22" s="117">
        <v>20</v>
      </c>
      <c r="C22" s="117">
        <v>18</v>
      </c>
      <c r="D22" s="117">
        <v>16</v>
      </c>
      <c r="E22" s="117">
        <v>14</v>
      </c>
      <c r="F22" s="117">
        <v>12</v>
      </c>
      <c r="G22" s="117">
        <v>10</v>
      </c>
      <c r="H22" s="117">
        <v>8</v>
      </c>
      <c r="I22" s="117">
        <v>6</v>
      </c>
      <c r="J22" s="117">
        <v>4</v>
      </c>
      <c r="K22" s="117">
        <v>2</v>
      </c>
      <c r="L22" s="118"/>
      <c r="M22" s="118"/>
      <c r="N22" s="118"/>
      <c r="O22" s="118"/>
      <c r="P22" s="118"/>
      <c r="Q22" s="118"/>
      <c r="R22" s="118"/>
      <c r="S22" s="118"/>
      <c r="T22" s="118"/>
      <c r="U22" s="118"/>
      <c r="V22" s="118"/>
      <c r="W22" s="118"/>
      <c r="X22" s="118"/>
      <c r="Y22" s="118"/>
      <c r="Z22" s="118"/>
      <c r="AA22" s="118"/>
      <c r="AB22" s="118"/>
      <c r="AC22" s="118"/>
      <c r="AD22" s="118"/>
      <c r="AE22" s="118"/>
    </row>
    <row r="23" spans="1:35" x14ac:dyDescent="0.25">
      <c r="A23" s="102" t="s">
        <v>188</v>
      </c>
      <c r="B23" s="94">
        <v>10</v>
      </c>
      <c r="C23" s="94">
        <v>9</v>
      </c>
      <c r="D23" s="94">
        <v>8</v>
      </c>
      <c r="E23" s="94">
        <v>7</v>
      </c>
      <c r="F23" s="94">
        <v>6</v>
      </c>
      <c r="G23" s="94">
        <v>5</v>
      </c>
      <c r="H23" s="94">
        <v>4</v>
      </c>
      <c r="I23" s="94">
        <v>3</v>
      </c>
      <c r="J23" s="94">
        <v>2</v>
      </c>
      <c r="K23" s="94">
        <v>1</v>
      </c>
      <c r="L23" s="92"/>
      <c r="M23" s="92"/>
      <c r="N23" s="92"/>
      <c r="O23" s="92"/>
      <c r="P23" s="92"/>
      <c r="Q23" s="92"/>
      <c r="R23" s="92"/>
      <c r="S23" s="92"/>
      <c r="T23" s="92"/>
      <c r="U23" s="92"/>
      <c r="V23" s="92"/>
      <c r="W23" s="92"/>
      <c r="X23" s="92"/>
      <c r="Y23" s="92"/>
      <c r="Z23" s="92"/>
      <c r="AA23" s="92"/>
      <c r="AB23" s="92"/>
      <c r="AC23" s="92"/>
      <c r="AD23" s="92"/>
      <c r="AE23" s="92"/>
      <c r="AF23" s="89"/>
      <c r="AG23" s="89"/>
      <c r="AH23" s="89"/>
    </row>
    <row r="24" spans="1:35" x14ac:dyDescent="0.25">
      <c r="A24" s="101" t="s">
        <v>189</v>
      </c>
      <c r="B24" s="93">
        <v>10</v>
      </c>
      <c r="C24" s="93">
        <v>9</v>
      </c>
      <c r="D24" s="93">
        <v>8</v>
      </c>
      <c r="E24" s="93">
        <v>7</v>
      </c>
      <c r="F24" s="93">
        <v>6</v>
      </c>
      <c r="G24" s="93">
        <v>5</v>
      </c>
      <c r="H24" s="93">
        <v>4</v>
      </c>
      <c r="I24" s="93">
        <v>3</v>
      </c>
      <c r="J24" s="93">
        <v>2</v>
      </c>
      <c r="K24" s="93">
        <v>1</v>
      </c>
      <c r="L24" s="92"/>
      <c r="M24" s="92"/>
      <c r="N24" s="92"/>
      <c r="O24" s="92"/>
      <c r="P24" s="92"/>
      <c r="Q24" s="92"/>
      <c r="R24" s="92"/>
      <c r="S24" s="92"/>
      <c r="T24" s="92"/>
      <c r="U24" s="92"/>
      <c r="V24" s="92"/>
      <c r="W24" s="92"/>
      <c r="X24" s="92"/>
      <c r="Y24" s="92"/>
      <c r="Z24" s="92"/>
      <c r="AA24" s="92"/>
      <c r="AB24" s="92"/>
      <c r="AC24" s="92"/>
      <c r="AD24" s="92"/>
      <c r="AE24" s="92"/>
    </row>
    <row r="25" spans="1:35" x14ac:dyDescent="0.25">
      <c r="A25" s="100" t="s">
        <v>190</v>
      </c>
      <c r="B25" s="94">
        <v>10</v>
      </c>
      <c r="C25" s="94">
        <v>9</v>
      </c>
      <c r="D25" s="94">
        <v>8</v>
      </c>
      <c r="E25" s="94">
        <v>7</v>
      </c>
      <c r="F25" s="94">
        <v>6</v>
      </c>
      <c r="G25" s="94">
        <v>5</v>
      </c>
      <c r="H25" s="94">
        <v>4</v>
      </c>
      <c r="I25" s="94">
        <v>3</v>
      </c>
      <c r="J25" s="94">
        <v>2</v>
      </c>
      <c r="K25" s="94">
        <v>1</v>
      </c>
      <c r="L25" s="92"/>
      <c r="M25" s="92"/>
      <c r="N25" s="92"/>
      <c r="O25" s="92"/>
      <c r="P25" s="92"/>
      <c r="Q25" s="92"/>
      <c r="R25" s="92"/>
      <c r="S25" s="92"/>
      <c r="T25" s="92"/>
      <c r="U25" s="92"/>
      <c r="V25" s="92"/>
      <c r="W25" s="92"/>
      <c r="X25" s="92"/>
      <c r="Y25" s="92"/>
      <c r="Z25" s="92"/>
      <c r="AA25" s="92"/>
      <c r="AB25" s="92"/>
      <c r="AC25" s="92"/>
      <c r="AD25" s="92"/>
      <c r="AE25" s="92"/>
    </row>
    <row r="26" spans="1:35" ht="15.75" x14ac:dyDescent="0.25">
      <c r="A26" s="115"/>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row>
    <row r="27" spans="1:35" x14ac:dyDescent="0.25">
      <c r="A27" s="95" t="s">
        <v>209</v>
      </c>
      <c r="B27" s="95"/>
      <c r="C27" s="95"/>
      <c r="D27" s="95"/>
      <c r="E27" s="95"/>
      <c r="F27" s="95"/>
      <c r="G27" s="95"/>
      <c r="H27" s="95"/>
      <c r="I27" s="95"/>
      <c r="J27" s="95"/>
      <c r="K27" s="95"/>
      <c r="L27" s="95"/>
      <c r="M27" s="95"/>
      <c r="N27" s="95"/>
      <c r="O27" s="116"/>
      <c r="P27" s="98"/>
      <c r="Q27" s="98"/>
    </row>
    <row r="28" spans="1:35" x14ac:dyDescent="0.25">
      <c r="A28" s="98"/>
      <c r="B28" s="98"/>
      <c r="C28" s="98"/>
      <c r="D28" s="98"/>
      <c r="E28" s="98"/>
      <c r="F28" s="98"/>
      <c r="G28" s="98"/>
      <c r="H28" s="98"/>
      <c r="I28" s="98"/>
      <c r="J28" s="98"/>
      <c r="K28" s="98"/>
      <c r="L28" s="98"/>
      <c r="M28" s="98"/>
      <c r="N28" s="98"/>
      <c r="O28" s="98"/>
      <c r="P28" s="98"/>
      <c r="Q28" s="98"/>
      <c r="R28" s="89"/>
      <c r="S28" s="89"/>
      <c r="T28" s="89"/>
      <c r="U28" s="89"/>
      <c r="V28" s="89"/>
      <c r="W28" s="89"/>
      <c r="X28" s="89"/>
      <c r="Y28" s="89"/>
      <c r="Z28" s="89"/>
      <c r="AA28" s="89"/>
      <c r="AB28" s="89"/>
      <c r="AC28" s="89"/>
      <c r="AD28" s="89"/>
      <c r="AE28" s="89"/>
    </row>
    <row r="29" spans="1:35" ht="18.75" x14ac:dyDescent="0.3">
      <c r="A29" s="54" t="s">
        <v>167</v>
      </c>
    </row>
    <row r="32" spans="1:35" x14ac:dyDescent="0.25">
      <c r="AF32" s="89"/>
      <c r="AG32" s="89"/>
      <c r="AH32" s="89"/>
      <c r="AI32" s="89"/>
    </row>
    <row r="33" spans="1:35" x14ac:dyDescent="0.25">
      <c r="AF33" s="89"/>
      <c r="AG33" s="89"/>
      <c r="AH33" s="89"/>
      <c r="AI33" s="89"/>
    </row>
    <row r="34" spans="1:35" x14ac:dyDescent="0.25">
      <c r="AF34" s="89"/>
      <c r="AG34" s="89"/>
      <c r="AH34" s="89"/>
      <c r="AI34" s="89"/>
    </row>
    <row r="35" spans="1:35" x14ac:dyDescent="0.25">
      <c r="AF35" s="89"/>
      <c r="AG35" s="89"/>
      <c r="AH35" s="89"/>
      <c r="AI35" s="89"/>
    </row>
    <row r="36" spans="1:35" x14ac:dyDescent="0.25">
      <c r="AF36" s="89"/>
      <c r="AG36" s="89"/>
      <c r="AH36" s="89"/>
      <c r="AI36" s="89"/>
    </row>
    <row r="37" spans="1:35" x14ac:dyDescent="0.25">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row>
    <row r="38" spans="1:35" x14ac:dyDescent="0.25">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row>
    <row r="39" spans="1:35" x14ac:dyDescent="0.25">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row>
    <row r="40" spans="1:35" x14ac:dyDescent="0.25">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row>
    <row r="41" spans="1:35" x14ac:dyDescent="0.25">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row>
    <row r="42" spans="1:35" ht="18.75" x14ac:dyDescent="0.3">
      <c r="B42" s="54" t="s">
        <v>177</v>
      </c>
    </row>
    <row r="44" spans="1:35" ht="18.75" x14ac:dyDescent="0.3">
      <c r="B44" s="54" t="s">
        <v>163</v>
      </c>
    </row>
    <row r="45" spans="1:35" ht="18.75" x14ac:dyDescent="0.3">
      <c r="B45" s="54" t="s">
        <v>164</v>
      </c>
    </row>
    <row r="49" spans="1:7" ht="18.75" x14ac:dyDescent="0.3">
      <c r="A49" s="126" t="s">
        <v>165</v>
      </c>
      <c r="G49" s="54" t="s">
        <v>192</v>
      </c>
    </row>
    <row r="50" spans="1:7" ht="18.75" x14ac:dyDescent="0.3">
      <c r="G50" s="54" t="s">
        <v>193</v>
      </c>
    </row>
  </sheetData>
  <sheetProtection sheet="1" objects="1" scenarios="1" selectLockedCells="1"/>
  <mergeCells count="2">
    <mergeCell ref="B3:AE3"/>
    <mergeCell ref="A1:AE1"/>
  </mergeCells>
  <hyperlinks>
    <hyperlink ref="A49" location="Score!B11" display="Terug naar invullen scorebla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O6" sqref="O6"/>
    </sheetView>
  </sheetViews>
  <sheetFormatPr defaultRowHeight="15" x14ac:dyDescent="0.25"/>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ScoreOud</vt:lpstr>
      <vt:lpstr>Blad1</vt:lpstr>
      <vt:lpstr>Score</vt:lpstr>
      <vt:lpstr>Blad3</vt:lpstr>
      <vt:lpstr>Regels voor Puntentoekenning</vt:lpstr>
      <vt:lpstr>Uitbetaling Klasbakklassement</vt:lpstr>
      <vt:lpstr>Invoer</vt:lpstr>
      <vt:lpstr>Koppen</vt:lpstr>
      <vt:lpstr>NamenWedstrijden</vt:lpstr>
      <vt:lpstr>Tabelpunt</vt:lpstr>
      <vt:lpstr>TabelPunten</vt:lpstr>
      <vt:lpstr>Uitleg</vt:lpstr>
      <vt:lpstr>Uitslag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blom</dc:creator>
  <cp:lastModifiedBy>Sven</cp:lastModifiedBy>
  <dcterms:created xsi:type="dcterms:W3CDTF">2012-06-22T07:40:37Z</dcterms:created>
  <dcterms:modified xsi:type="dcterms:W3CDTF">2019-10-14T13:47:37Z</dcterms:modified>
</cp:coreProperties>
</file>